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ahmedalsharif/Downloads/"/>
    </mc:Choice>
  </mc:AlternateContent>
  <xr:revisionPtr revIDLastSave="0" documentId="13_ncr:1_{B9DEC7EA-77EB-F14A-9F20-9106DDD27EE0}" xr6:coauthVersionLast="47" xr6:coauthVersionMax="47" xr10:uidLastSave="{00000000-0000-0000-0000-000000000000}"/>
  <bookViews>
    <workbookView xWindow="0" yWindow="740" windowWidth="30240" windowHeight="18900" xr2:uid="{00000000-000D-0000-FFFF-FFFF00000000}"/>
  </bookViews>
  <sheets>
    <sheet name="الطريقة الاولى" sheetId="7" r:id="rId1"/>
    <sheet name="الطريقة الثانية" sheetId="5" r:id="rId2"/>
    <sheet name="الطريقه الثالثة" sheetId="3" r:id="rId3"/>
    <sheet name="التحليل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J7kJs9txZzWj0P1Qu/ZGcwQcMo6EPao52BMbDEhjh4="/>
    </ext>
  </extLst>
</workbook>
</file>

<file path=xl/calcChain.xml><?xml version="1.0" encoding="utf-8"?>
<calcChain xmlns="http://schemas.openxmlformats.org/spreadsheetml/2006/main">
  <c r="B30" i="3" l="1"/>
  <c r="D40" i="3"/>
  <c r="D39" i="3"/>
  <c r="D46" i="5"/>
  <c r="B31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6" i="5"/>
  <c r="D45" i="5"/>
  <c r="D44" i="5"/>
  <c r="D41" i="3" l="1"/>
  <c r="D39" i="7" l="1"/>
  <c r="H30" i="7"/>
  <c r="B30" i="7"/>
  <c r="D40" i="7" s="1"/>
  <c r="F29" i="7"/>
  <c r="G29" i="7" s="1"/>
  <c r="J29" i="7" s="1"/>
  <c r="E29" i="7"/>
  <c r="F28" i="7"/>
  <c r="G28" i="7" s="1"/>
  <c r="J28" i="7" s="1"/>
  <c r="E28" i="7"/>
  <c r="F27" i="7"/>
  <c r="G27" i="7" s="1"/>
  <c r="J27" i="7" s="1"/>
  <c r="E27" i="7"/>
  <c r="F26" i="7"/>
  <c r="G26" i="7" s="1"/>
  <c r="J26" i="7" s="1"/>
  <c r="E26" i="7"/>
  <c r="F25" i="7"/>
  <c r="G25" i="7" s="1"/>
  <c r="J25" i="7" s="1"/>
  <c r="E25" i="7"/>
  <c r="F24" i="7"/>
  <c r="G24" i="7" s="1"/>
  <c r="J24" i="7" s="1"/>
  <c r="E24" i="7"/>
  <c r="F23" i="7"/>
  <c r="G23" i="7" s="1"/>
  <c r="J23" i="7" s="1"/>
  <c r="E23" i="7"/>
  <c r="F22" i="7"/>
  <c r="G22" i="7" s="1"/>
  <c r="J22" i="7" s="1"/>
  <c r="E22" i="7"/>
  <c r="F21" i="7"/>
  <c r="G21" i="7" s="1"/>
  <c r="J21" i="7" s="1"/>
  <c r="E21" i="7"/>
  <c r="F20" i="7"/>
  <c r="G20" i="7" s="1"/>
  <c r="J20" i="7" s="1"/>
  <c r="E20" i="7"/>
  <c r="G19" i="7"/>
  <c r="J19" i="7" s="1"/>
  <c r="F19" i="7"/>
  <c r="E19" i="7"/>
  <c r="F18" i="7"/>
  <c r="G18" i="7" s="1"/>
  <c r="J18" i="7" s="1"/>
  <c r="E18" i="7"/>
  <c r="F17" i="7"/>
  <c r="G17" i="7" s="1"/>
  <c r="J17" i="7" s="1"/>
  <c r="E17" i="7"/>
  <c r="F16" i="7"/>
  <c r="G16" i="7" s="1"/>
  <c r="J16" i="7" s="1"/>
  <c r="E16" i="7"/>
  <c r="F15" i="7"/>
  <c r="G15" i="7" s="1"/>
  <c r="J15" i="7" s="1"/>
  <c r="E15" i="7"/>
  <c r="F14" i="7"/>
  <c r="G14" i="7" s="1"/>
  <c r="J14" i="7" s="1"/>
  <c r="E14" i="7"/>
  <c r="F13" i="7"/>
  <c r="G13" i="7" s="1"/>
  <c r="J13" i="7" s="1"/>
  <c r="E13" i="7"/>
  <c r="F12" i="7"/>
  <c r="G12" i="7" s="1"/>
  <c r="J12" i="7" s="1"/>
  <c r="E12" i="7"/>
  <c r="F11" i="7"/>
  <c r="G11" i="7" s="1"/>
  <c r="J11" i="7" s="1"/>
  <c r="E11" i="7"/>
  <c r="F10" i="7"/>
  <c r="G10" i="7" s="1"/>
  <c r="J10" i="7" s="1"/>
  <c r="E10" i="7"/>
  <c r="F9" i="7"/>
  <c r="G9" i="7" s="1"/>
  <c r="J9" i="7" s="1"/>
  <c r="E9" i="7"/>
  <c r="F8" i="7"/>
  <c r="G8" i="7" s="1"/>
  <c r="J8" i="7" s="1"/>
  <c r="E8" i="7"/>
  <c r="F7" i="7"/>
  <c r="G7" i="7" s="1"/>
  <c r="J7" i="7" s="1"/>
  <c r="E7" i="7"/>
  <c r="F6" i="7"/>
  <c r="G6" i="7" s="1"/>
  <c r="E6" i="7"/>
  <c r="K30" i="5"/>
  <c r="F29" i="5"/>
  <c r="G29" i="5" s="1"/>
  <c r="E29" i="5"/>
  <c r="F28" i="5"/>
  <c r="G28" i="5" s="1"/>
  <c r="E28" i="5"/>
  <c r="G27" i="5"/>
  <c r="I27" i="5" s="1"/>
  <c r="K27" i="5" s="1"/>
  <c r="F27" i="5"/>
  <c r="E27" i="5"/>
  <c r="F26" i="5"/>
  <c r="G26" i="5" s="1"/>
  <c r="E26" i="5"/>
  <c r="F25" i="5"/>
  <c r="G25" i="5" s="1"/>
  <c r="E25" i="5"/>
  <c r="F24" i="5"/>
  <c r="G24" i="5" s="1"/>
  <c r="I24" i="5" s="1"/>
  <c r="K24" i="5" s="1"/>
  <c r="E24" i="5"/>
  <c r="F23" i="5"/>
  <c r="G23" i="5" s="1"/>
  <c r="E23" i="5"/>
  <c r="F22" i="5"/>
  <c r="G22" i="5" s="1"/>
  <c r="E22" i="5"/>
  <c r="F21" i="5"/>
  <c r="G21" i="5" s="1"/>
  <c r="E21" i="5"/>
  <c r="F20" i="5"/>
  <c r="G20" i="5" s="1"/>
  <c r="E20" i="5"/>
  <c r="F19" i="5"/>
  <c r="G19" i="5" s="1"/>
  <c r="E19" i="5"/>
  <c r="F18" i="5"/>
  <c r="G18" i="5" s="1"/>
  <c r="E18" i="5"/>
  <c r="F17" i="5"/>
  <c r="G17" i="5" s="1"/>
  <c r="E17" i="5"/>
  <c r="F16" i="5"/>
  <c r="G16" i="5" s="1"/>
  <c r="E16" i="5"/>
  <c r="F15" i="5"/>
  <c r="G15" i="5" s="1"/>
  <c r="I15" i="5" s="1"/>
  <c r="K15" i="5" s="1"/>
  <c r="E15" i="5"/>
  <c r="G14" i="5"/>
  <c r="F14" i="5"/>
  <c r="E14" i="5"/>
  <c r="F13" i="5"/>
  <c r="G13" i="5" s="1"/>
  <c r="E13" i="5"/>
  <c r="F12" i="5"/>
  <c r="G12" i="5" s="1"/>
  <c r="I12" i="5" s="1"/>
  <c r="K12" i="5" s="1"/>
  <c r="E12" i="5"/>
  <c r="F11" i="5"/>
  <c r="G11" i="5" s="1"/>
  <c r="E11" i="5"/>
  <c r="F10" i="5"/>
  <c r="G10" i="5" s="1"/>
  <c r="E10" i="5"/>
  <c r="F9" i="5"/>
  <c r="G9" i="5" s="1"/>
  <c r="E9" i="5"/>
  <c r="G8" i="5"/>
  <c r="F8" i="5"/>
  <c r="E8" i="5"/>
  <c r="F7" i="5"/>
  <c r="G7" i="5" s="1"/>
  <c r="E7" i="5"/>
  <c r="F6" i="5"/>
  <c r="G6" i="5" s="1"/>
  <c r="E6" i="5"/>
  <c r="I29" i="3"/>
  <c r="J29" i="3" s="1"/>
  <c r="G29" i="3"/>
  <c r="E29" i="3"/>
  <c r="I28" i="3"/>
  <c r="J28" i="3" s="1"/>
  <c r="E28" i="3"/>
  <c r="I27" i="3"/>
  <c r="J27" i="3" s="1"/>
  <c r="G27" i="3"/>
  <c r="E27" i="3"/>
  <c r="I26" i="3"/>
  <c r="J26" i="3" s="1"/>
  <c r="E26" i="3"/>
  <c r="I25" i="3"/>
  <c r="J25" i="3" s="1"/>
  <c r="G25" i="3"/>
  <c r="E25" i="3"/>
  <c r="I24" i="3"/>
  <c r="J24" i="3" s="1"/>
  <c r="E24" i="3"/>
  <c r="I23" i="3"/>
  <c r="J23" i="3" s="1"/>
  <c r="G23" i="3"/>
  <c r="E23" i="3"/>
  <c r="I22" i="3"/>
  <c r="J22" i="3" s="1"/>
  <c r="E22" i="3"/>
  <c r="I21" i="3"/>
  <c r="J21" i="3" s="1"/>
  <c r="G21" i="3"/>
  <c r="E21" i="3"/>
  <c r="I20" i="3"/>
  <c r="J20" i="3" s="1"/>
  <c r="E20" i="3"/>
  <c r="I19" i="3"/>
  <c r="J19" i="3" s="1"/>
  <c r="G19" i="3"/>
  <c r="E19" i="3"/>
  <c r="I18" i="3"/>
  <c r="J18" i="3" s="1"/>
  <c r="E18" i="3"/>
  <c r="I17" i="3"/>
  <c r="J17" i="3" s="1"/>
  <c r="G17" i="3"/>
  <c r="E17" i="3"/>
  <c r="I16" i="3"/>
  <c r="J16" i="3" s="1"/>
  <c r="E16" i="3"/>
  <c r="I15" i="3"/>
  <c r="J15" i="3" s="1"/>
  <c r="G15" i="3"/>
  <c r="E15" i="3"/>
  <c r="I14" i="3"/>
  <c r="J14" i="3" s="1"/>
  <c r="E14" i="3"/>
  <c r="I13" i="3"/>
  <c r="J13" i="3" s="1"/>
  <c r="G13" i="3"/>
  <c r="E13" i="3"/>
  <c r="I12" i="3"/>
  <c r="J12" i="3" s="1"/>
  <c r="E12" i="3"/>
  <c r="I11" i="3"/>
  <c r="J11" i="3" s="1"/>
  <c r="G11" i="3"/>
  <c r="E11" i="3"/>
  <c r="I10" i="3"/>
  <c r="J10" i="3" s="1"/>
  <c r="E10" i="3"/>
  <c r="I9" i="3"/>
  <c r="J9" i="3" s="1"/>
  <c r="G9" i="3"/>
  <c r="E9" i="3"/>
  <c r="I8" i="3"/>
  <c r="J8" i="3" s="1"/>
  <c r="E8" i="3"/>
  <c r="I7" i="3"/>
  <c r="J7" i="3" s="1"/>
  <c r="G7" i="3"/>
  <c r="E7" i="3"/>
  <c r="I6" i="3"/>
  <c r="J6" i="3" s="1"/>
  <c r="E6" i="3"/>
  <c r="E30" i="3" s="1"/>
  <c r="C33" i="2"/>
  <c r="F32" i="2"/>
  <c r="I20" i="5" l="1"/>
  <c r="K20" i="5" s="1"/>
  <c r="I23" i="5"/>
  <c r="K23" i="5" s="1"/>
  <c r="I28" i="5"/>
  <c r="K28" i="5" s="1"/>
  <c r="I16" i="5"/>
  <c r="K16" i="5" s="1"/>
  <c r="I11" i="5"/>
  <c r="K11" i="5" s="1"/>
  <c r="E30" i="5"/>
  <c r="E30" i="7"/>
  <c r="I8" i="5"/>
  <c r="K8" i="5" s="1"/>
  <c r="I19" i="5"/>
  <c r="K19" i="5" s="1"/>
  <c r="I7" i="5"/>
  <c r="K7" i="5" s="1"/>
  <c r="I22" i="5"/>
  <c r="K22" i="5" s="1"/>
  <c r="J6" i="7"/>
  <c r="G30" i="7"/>
  <c r="I30" i="7" s="1"/>
  <c r="I9" i="5"/>
  <c r="K9" i="5" s="1"/>
  <c r="J30" i="3"/>
  <c r="K15" i="3" s="1"/>
  <c r="K10" i="3"/>
  <c r="K14" i="3"/>
  <c r="K18" i="3"/>
  <c r="I17" i="5"/>
  <c r="K17" i="5" s="1"/>
  <c r="I21" i="5"/>
  <c r="K21" i="5" s="1"/>
  <c r="I25" i="5"/>
  <c r="K25" i="5" s="1"/>
  <c r="G30" i="5"/>
  <c r="K25" i="3"/>
  <c r="I13" i="5"/>
  <c r="K13" i="5" s="1"/>
  <c r="I29" i="5"/>
  <c r="K29" i="5" s="1"/>
  <c r="D41" i="7"/>
  <c r="I18" i="5"/>
  <c r="K18" i="5" s="1"/>
  <c r="G6" i="3"/>
  <c r="G8" i="3"/>
  <c r="G10" i="3"/>
  <c r="G12" i="3"/>
  <c r="G14" i="3"/>
  <c r="G16" i="3"/>
  <c r="G18" i="3"/>
  <c r="G20" i="3"/>
  <c r="G22" i="3"/>
  <c r="G24" i="3"/>
  <c r="G26" i="3"/>
  <c r="G28" i="3"/>
  <c r="I10" i="5"/>
  <c r="K10" i="5" s="1"/>
  <c r="I14" i="5"/>
  <c r="K14" i="5" s="1"/>
  <c r="I26" i="5"/>
  <c r="K26" i="5" s="1"/>
  <c r="K20" i="3" l="1"/>
  <c r="K19" i="3"/>
  <c r="K27" i="3"/>
  <c r="K12" i="3"/>
  <c r="K11" i="3"/>
  <c r="K6" i="3"/>
  <c r="K13" i="3"/>
  <c r="K8" i="3"/>
  <c r="K7" i="3"/>
  <c r="K29" i="3"/>
  <c r="H30" i="5"/>
  <c r="K9" i="3"/>
  <c r="K16" i="3"/>
  <c r="K21" i="3"/>
  <c r="K28" i="3"/>
  <c r="I6" i="5"/>
  <c r="K6" i="5" s="1"/>
  <c r="G30" i="3"/>
  <c r="K26" i="3"/>
  <c r="K24" i="3"/>
  <c r="K23" i="3"/>
  <c r="K17" i="3"/>
  <c r="K22" i="3"/>
</calcChain>
</file>

<file path=xl/sharedStrings.xml><?xml version="1.0" encoding="utf-8"?>
<sst xmlns="http://schemas.openxmlformats.org/spreadsheetml/2006/main" count="183" uniqueCount="64">
  <si>
    <t>سعر صرف اليورو بالريال السعودي</t>
  </si>
  <si>
    <t>إجمالي التكاليف المشتركة للشحنة هي : 30388 ريال سعودي</t>
  </si>
  <si>
    <t>الكمية</t>
  </si>
  <si>
    <t>وصف البضاعة</t>
  </si>
  <si>
    <t>سعر البضاعة بالعملة الأجنبية</t>
  </si>
  <si>
    <t>سعر البضاعة بالعملة المحلية</t>
  </si>
  <si>
    <t>إجمالي الرسوم الجمركية عن البضاعة بالريال السعودي</t>
  </si>
  <si>
    <t>إجمالي التكاليف المباشرة</t>
  </si>
  <si>
    <t>التكاليف المباشرة للوحدة</t>
  </si>
  <si>
    <t>سعر بيع المنتج</t>
  </si>
  <si>
    <t>التكاليف الغير مباشرة للوحدة</t>
  </si>
  <si>
    <t>تكاليف الطريقة الأولى</t>
  </si>
  <si>
    <t>إجمالي هامش الربح المبدئي</t>
  </si>
  <si>
    <t>تكاليف الطريقة الثانية</t>
  </si>
  <si>
    <t>تكاليف الطريقة الثالثة</t>
  </si>
  <si>
    <t>هامش الربح الطريقة الأولى</t>
  </si>
  <si>
    <t>هامش الربح الطريقة الثانية</t>
  </si>
  <si>
    <t>هامش الربح الطريقة الثالثة</t>
  </si>
  <si>
    <t>تسلسل</t>
  </si>
  <si>
    <t>السعر باليورو</t>
  </si>
  <si>
    <t>الإجمالي باليور</t>
  </si>
  <si>
    <t>السعر بالريال السعودي</t>
  </si>
  <si>
    <t>الإجمالي بالريال السعودي</t>
  </si>
  <si>
    <t>Water Heater 100L / H -220V /851610100002</t>
  </si>
  <si>
    <t>Water Heater 100L / V -220V / 851610100002</t>
  </si>
  <si>
    <t>Water Heater 120L / V -220V / 851610100002</t>
  </si>
  <si>
    <t>Water Heater 200L / V -220V / 851610100002</t>
  </si>
  <si>
    <t>Water Heater 30L / V -127V / 851610100002</t>
  </si>
  <si>
    <t>Water Heater 30L / V -220V / 851610100002</t>
  </si>
  <si>
    <t>Water Heater 300L / V -220V / 851610200002</t>
  </si>
  <si>
    <t>Water Heater 400L / V -220V / 851610200002</t>
  </si>
  <si>
    <t>Water Heater 50L / H -127V / 851610100002</t>
  </si>
  <si>
    <t>Water Heater 50L / H -220V / 851610100002</t>
  </si>
  <si>
    <t>Water Heater 50L / V -127V / 851610100002</t>
  </si>
  <si>
    <t>Water Heater 50L / V -220V / 851610100002</t>
  </si>
  <si>
    <t>Water Heater 500L / V -200V / 851610200002</t>
  </si>
  <si>
    <t>Water Heater 80L / H -220V / 851610100002</t>
  </si>
  <si>
    <t>Water Heater 80L / V -127V / 851610100002</t>
  </si>
  <si>
    <t>Water Heater 80L / V -220V / 851610100002</t>
  </si>
  <si>
    <t>Water Heater 100L / H -127V / 851610100002</t>
  </si>
  <si>
    <t>Water Heater 100L / V -127V / 851610100002</t>
  </si>
  <si>
    <t>Water Heater 80L / H -127V / 851610100002</t>
  </si>
  <si>
    <t>Water Heater 120L / H -220V / 851610100002</t>
  </si>
  <si>
    <t>Water Heater 150 / H -220V / 851610100002</t>
  </si>
  <si>
    <t>Heating Element 1000W / 127V / 851690009999</t>
  </si>
  <si>
    <t>Heating Element 1200W / 220V / 851690009999</t>
  </si>
  <si>
    <t>Heating Element 3000W / 220V / 851690009999</t>
  </si>
  <si>
    <t>Total</t>
  </si>
  <si>
    <t>الإجمالي</t>
  </si>
  <si>
    <t>سعر البيع</t>
  </si>
  <si>
    <t>هامش الربح  المبدئي للوحدة</t>
  </si>
  <si>
    <t>حصة المنتج من التكاليف المشتركة</t>
  </si>
  <si>
    <t>حصة الوحدة الواحدة من التكاليف المشتركة</t>
  </si>
  <si>
    <t>إجمالي التكاليف الوحدة الواحدة</t>
  </si>
  <si>
    <t>التكاليف الغير مباشرة</t>
  </si>
  <si>
    <t>المبلغ بالريال السعودي</t>
  </si>
  <si>
    <t>أتعاب المخلص الجمركي</t>
  </si>
  <si>
    <t>رسوم شحن البضاعة</t>
  </si>
  <si>
    <t>الرسوم الجمركية لتكاليف شحن البضاعة</t>
  </si>
  <si>
    <t>الرسوم الجمركية للبضاعة</t>
  </si>
  <si>
    <t>إجمالي التكاليف للوحدة من التكاليف المباشرة والغير مباشرة</t>
  </si>
  <si>
    <t>Total EUR</t>
  </si>
  <si>
    <t>إجمالي عدد المنتجات في الشحنة</t>
  </si>
  <si>
    <t>تكاليف الوحدة الواحدة من التكاليف الغير مباشرة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</si>
</sst>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[$ر.س.‏-401]"/>
    <numFmt numFmtId="165" formatCode="[$€-2]\ #,##0.00_);\([$€-2]\ #,##0.00\)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rgb="FFFF0000"/>
      <name val="Calibri"/>
      <family val="2"/>
    </font>
    <font>
      <b/>
      <sz val="12"/>
      <color rgb="FF000000"/>
      <name val="Arial"/>
      <family val="2"/>
    </font>
    <font>
      <sz val="1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wrapText="1"/>
    </xf>
    <xf numFmtId="165" fontId="2" fillId="0" borderId="9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43" fontId="2" fillId="0" borderId="9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43" fontId="3" fillId="0" borderId="9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165" fontId="2" fillId="0" borderId="8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 wrapText="1"/>
    </xf>
    <xf numFmtId="165" fontId="2" fillId="2" borderId="9" xfId="0" applyNumberFormat="1" applyFont="1" applyFill="1" applyBorder="1" applyAlignment="1">
      <alignment vertical="center" wrapText="1"/>
    </xf>
    <xf numFmtId="164" fontId="2" fillId="2" borderId="9" xfId="0" applyNumberFormat="1" applyFont="1" applyFill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0" fontId="3" fillId="2" borderId="9" xfId="0" applyFont="1" applyFill="1" applyBorder="1" applyAlignment="1">
      <alignment horizontal="right" vertical="center" wrapText="1"/>
    </xf>
    <xf numFmtId="165" fontId="2" fillId="2" borderId="9" xfId="0" applyNumberFormat="1" applyFont="1" applyFill="1" applyBorder="1" applyAlignment="1">
      <alignment horizontal="left" vertical="center" wrapText="1"/>
    </xf>
    <xf numFmtId="165" fontId="3" fillId="2" borderId="9" xfId="0" applyNumberFormat="1" applyFont="1" applyFill="1" applyBorder="1" applyAlignment="1">
      <alignment horizontal="left" vertical="center" wrapText="1"/>
    </xf>
    <xf numFmtId="164" fontId="3" fillId="2" borderId="9" xfId="0" applyNumberFormat="1" applyFont="1" applyFill="1" applyBorder="1" applyAlignment="1">
      <alignment vertical="center" wrapText="1"/>
    </xf>
    <xf numFmtId="164" fontId="3" fillId="2" borderId="9" xfId="0" applyNumberFormat="1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165" fontId="2" fillId="0" borderId="9" xfId="0" applyNumberFormat="1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4" fillId="0" borderId="8" xfId="0" applyFont="1" applyBorder="1"/>
    <xf numFmtId="0" fontId="5" fillId="0" borderId="6" xfId="0" applyFont="1" applyBorder="1" applyAlignment="1">
      <alignment horizontal="center" vertical="center"/>
    </xf>
    <xf numFmtId="0" fontId="4" fillId="0" borderId="7" xfId="0" applyFont="1" applyBorder="1"/>
    <xf numFmtId="0" fontId="2" fillId="0" borderId="6" xfId="0" applyFont="1" applyBorder="1" applyAlignment="1">
      <alignment horizontal="center" vertical="center"/>
    </xf>
    <xf numFmtId="0" fontId="4" fillId="0" borderId="11" xfId="0" applyFont="1" applyBorder="1"/>
    <xf numFmtId="164" fontId="7" fillId="2" borderId="12" xfId="0" applyNumberFormat="1" applyFont="1" applyFill="1" applyBorder="1" applyAlignment="1">
      <alignment horizontal="center" vertical="center"/>
    </xf>
    <xf numFmtId="0" fontId="4" fillId="0" borderId="13" xfId="0" applyFont="1" applyBorder="1"/>
    <xf numFmtId="0" fontId="7" fillId="2" borderId="12" xfId="0" applyFont="1" applyFill="1" applyBorder="1" applyAlignment="1">
      <alignment horizontal="center" vertical="center"/>
    </xf>
    <xf numFmtId="0" fontId="4" fillId="0" borderId="14" xfId="0" applyFont="1" applyBorder="1"/>
    <xf numFmtId="0" fontId="5" fillId="2" borderId="15" xfId="0" applyFont="1" applyFill="1" applyBorder="1" applyAlignment="1">
      <alignment horizontal="center" vertical="center"/>
    </xf>
    <xf numFmtId="0" fontId="4" fillId="0" borderId="16" xfId="0" applyFont="1" applyBorder="1"/>
    <xf numFmtId="0" fontId="5" fillId="2" borderId="1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tabSelected="1" workbookViewId="0">
      <selection activeCell="F40" sqref="F40"/>
    </sheetView>
  </sheetViews>
  <sheetFormatPr baseColWidth="10" defaultColWidth="14.33203125" defaultRowHeight="15" customHeight="1" x14ac:dyDescent="0.2"/>
  <cols>
    <col min="1" max="2" width="11.1640625" customWidth="1"/>
    <col min="3" max="3" width="47.33203125" customWidth="1"/>
    <col min="4" max="4" width="19" customWidth="1"/>
    <col min="5" max="5" width="20" customWidth="1"/>
    <col min="6" max="6" width="12" customWidth="1"/>
    <col min="7" max="7" width="15.33203125" customWidth="1"/>
    <col min="8" max="8" width="22.33203125" customWidth="1"/>
    <col min="9" max="9" width="18.33203125" customWidth="1"/>
    <col min="10" max="10" width="18.83203125" customWidth="1"/>
    <col min="11" max="26" width="11.1640625" customWidth="1"/>
  </cols>
  <sheetData>
    <row r="1" spans="1:26" ht="14.25" customHeight="1" x14ac:dyDescent="0.2">
      <c r="A1" s="1"/>
      <c r="B1" s="2">
        <v>4</v>
      </c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">
      <c r="A4" s="3"/>
      <c r="B4" s="3"/>
      <c r="C4" s="3"/>
      <c r="D4" s="63" t="s">
        <v>4</v>
      </c>
      <c r="E4" s="49"/>
      <c r="F4" s="64" t="s">
        <v>5</v>
      </c>
      <c r="G4" s="65"/>
      <c r="H4" s="66" t="s">
        <v>6</v>
      </c>
      <c r="I4" s="66" t="s">
        <v>7</v>
      </c>
      <c r="J4" s="66" t="s">
        <v>8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">
      <c r="A5" s="8" t="s">
        <v>18</v>
      </c>
      <c r="B5" s="8" t="s">
        <v>2</v>
      </c>
      <c r="C5" s="8" t="s">
        <v>3</v>
      </c>
      <c r="D5" s="8" t="s">
        <v>19</v>
      </c>
      <c r="E5" s="8" t="s">
        <v>20</v>
      </c>
      <c r="F5" s="8" t="s">
        <v>21</v>
      </c>
      <c r="G5" s="8" t="s">
        <v>22</v>
      </c>
      <c r="H5" s="65"/>
      <c r="I5" s="65"/>
      <c r="J5" s="6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2">
      <c r="A6" s="8">
        <v>1</v>
      </c>
      <c r="B6" s="8">
        <v>160</v>
      </c>
      <c r="C6" s="9" t="s">
        <v>23</v>
      </c>
      <c r="D6" s="10">
        <v>31</v>
      </c>
      <c r="E6" s="10">
        <f t="shared" ref="E6:E29" si="0">B6*D6</f>
        <v>4960</v>
      </c>
      <c r="F6" s="11">
        <f t="shared" ref="F6:F29" si="1">D6*$B$1</f>
        <v>124</v>
      </c>
      <c r="G6" s="11">
        <f t="shared" ref="G6:G29" si="2">B6*F6</f>
        <v>19840</v>
      </c>
      <c r="H6" s="40"/>
      <c r="I6" s="40"/>
      <c r="J6" s="40">
        <f t="shared" ref="J6:J29" si="3">I6/B6</f>
        <v>0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2">
      <c r="A7" s="8">
        <v>2</v>
      </c>
      <c r="B7" s="8">
        <v>190</v>
      </c>
      <c r="C7" s="9" t="s">
        <v>24</v>
      </c>
      <c r="D7" s="10">
        <v>27</v>
      </c>
      <c r="E7" s="10">
        <f t="shared" si="0"/>
        <v>5130</v>
      </c>
      <c r="F7" s="11">
        <f t="shared" si="1"/>
        <v>108</v>
      </c>
      <c r="G7" s="11">
        <f t="shared" si="2"/>
        <v>20520</v>
      </c>
      <c r="H7" s="40"/>
      <c r="I7" s="40"/>
      <c r="J7" s="40">
        <f t="shared" si="3"/>
        <v>0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2">
      <c r="A8" s="8">
        <v>3</v>
      </c>
      <c r="B8" s="8">
        <v>320</v>
      </c>
      <c r="C8" s="9" t="s">
        <v>25</v>
      </c>
      <c r="D8" s="10">
        <v>32</v>
      </c>
      <c r="E8" s="10">
        <f t="shared" si="0"/>
        <v>10240</v>
      </c>
      <c r="F8" s="11">
        <f t="shared" si="1"/>
        <v>128</v>
      </c>
      <c r="G8" s="11">
        <f t="shared" si="2"/>
        <v>40960</v>
      </c>
      <c r="H8" s="40"/>
      <c r="I8" s="40"/>
      <c r="J8" s="40">
        <f t="shared" si="3"/>
        <v>0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2">
      <c r="A9" s="8">
        <v>4</v>
      </c>
      <c r="B9" s="8">
        <v>240</v>
      </c>
      <c r="C9" s="9" t="s">
        <v>26</v>
      </c>
      <c r="D9" s="10">
        <v>80</v>
      </c>
      <c r="E9" s="10">
        <f t="shared" si="0"/>
        <v>19200</v>
      </c>
      <c r="F9" s="11">
        <f t="shared" si="1"/>
        <v>320</v>
      </c>
      <c r="G9" s="11">
        <f t="shared" si="2"/>
        <v>76800</v>
      </c>
      <c r="H9" s="40"/>
      <c r="I9" s="40"/>
      <c r="J9" s="40">
        <f t="shared" si="3"/>
        <v>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2">
      <c r="A10" s="8">
        <v>5</v>
      </c>
      <c r="B10" s="8">
        <v>200</v>
      </c>
      <c r="C10" s="9" t="s">
        <v>27</v>
      </c>
      <c r="D10" s="10">
        <v>14</v>
      </c>
      <c r="E10" s="10">
        <f t="shared" si="0"/>
        <v>2800</v>
      </c>
      <c r="F10" s="11">
        <f t="shared" si="1"/>
        <v>56</v>
      </c>
      <c r="G10" s="11">
        <f t="shared" si="2"/>
        <v>11200</v>
      </c>
      <c r="H10" s="40"/>
      <c r="I10" s="40"/>
      <c r="J10" s="40">
        <f t="shared" si="3"/>
        <v>0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2">
      <c r="A11" s="8">
        <v>6</v>
      </c>
      <c r="B11" s="8">
        <v>260</v>
      </c>
      <c r="C11" s="9" t="s">
        <v>28</v>
      </c>
      <c r="D11" s="10">
        <v>18</v>
      </c>
      <c r="E11" s="10">
        <f t="shared" si="0"/>
        <v>4680</v>
      </c>
      <c r="F11" s="11">
        <f t="shared" si="1"/>
        <v>72</v>
      </c>
      <c r="G11" s="11">
        <f t="shared" si="2"/>
        <v>18720</v>
      </c>
      <c r="H11" s="40"/>
      <c r="I11" s="40"/>
      <c r="J11" s="40">
        <f t="shared" si="3"/>
        <v>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 x14ac:dyDescent="0.2">
      <c r="A12" s="8">
        <v>7</v>
      </c>
      <c r="B12" s="8">
        <v>150</v>
      </c>
      <c r="C12" s="9" t="s">
        <v>29</v>
      </c>
      <c r="D12" s="10">
        <v>118</v>
      </c>
      <c r="E12" s="10">
        <f t="shared" si="0"/>
        <v>17700</v>
      </c>
      <c r="F12" s="11">
        <f t="shared" si="1"/>
        <v>472</v>
      </c>
      <c r="G12" s="11">
        <f t="shared" si="2"/>
        <v>70800</v>
      </c>
      <c r="H12" s="40"/>
      <c r="I12" s="40"/>
      <c r="J12" s="40">
        <f t="shared" si="3"/>
        <v>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 x14ac:dyDescent="0.2">
      <c r="A13" s="8">
        <v>8</v>
      </c>
      <c r="B13" s="8">
        <v>110</v>
      </c>
      <c r="C13" s="9" t="s">
        <v>30</v>
      </c>
      <c r="D13" s="10">
        <v>204</v>
      </c>
      <c r="E13" s="10">
        <f t="shared" si="0"/>
        <v>22440</v>
      </c>
      <c r="F13" s="11">
        <f t="shared" si="1"/>
        <v>816</v>
      </c>
      <c r="G13" s="11">
        <f t="shared" si="2"/>
        <v>89760</v>
      </c>
      <c r="H13" s="40"/>
      <c r="I13" s="40"/>
      <c r="J13" s="40">
        <f t="shared" si="3"/>
        <v>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2">
      <c r="A14" s="8">
        <v>9</v>
      </c>
      <c r="B14" s="8">
        <v>270</v>
      </c>
      <c r="C14" s="9" t="s">
        <v>31</v>
      </c>
      <c r="D14" s="10">
        <v>18</v>
      </c>
      <c r="E14" s="10">
        <f t="shared" si="0"/>
        <v>4860</v>
      </c>
      <c r="F14" s="11">
        <f t="shared" si="1"/>
        <v>72</v>
      </c>
      <c r="G14" s="11">
        <f t="shared" si="2"/>
        <v>19440</v>
      </c>
      <c r="H14" s="40"/>
      <c r="I14" s="40"/>
      <c r="J14" s="40">
        <f t="shared" si="3"/>
        <v>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2">
      <c r="A15" s="8">
        <v>10</v>
      </c>
      <c r="B15" s="8">
        <v>150</v>
      </c>
      <c r="C15" s="9" t="s">
        <v>32</v>
      </c>
      <c r="D15" s="10">
        <v>23</v>
      </c>
      <c r="E15" s="10">
        <f t="shared" si="0"/>
        <v>3450</v>
      </c>
      <c r="F15" s="11">
        <f t="shared" si="1"/>
        <v>92</v>
      </c>
      <c r="G15" s="11">
        <f t="shared" si="2"/>
        <v>13800</v>
      </c>
      <c r="H15" s="40"/>
      <c r="I15" s="40"/>
      <c r="J15" s="40">
        <f t="shared" si="3"/>
        <v>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25" customHeight="1" x14ac:dyDescent="0.2">
      <c r="A16" s="8">
        <v>11</v>
      </c>
      <c r="B16" s="8">
        <v>130</v>
      </c>
      <c r="C16" s="9" t="s">
        <v>33</v>
      </c>
      <c r="D16" s="10">
        <v>16</v>
      </c>
      <c r="E16" s="10">
        <f t="shared" si="0"/>
        <v>2080</v>
      </c>
      <c r="F16" s="11">
        <f t="shared" si="1"/>
        <v>64</v>
      </c>
      <c r="G16" s="11">
        <f t="shared" si="2"/>
        <v>8320</v>
      </c>
      <c r="H16" s="40"/>
      <c r="I16" s="40"/>
      <c r="J16" s="40">
        <f t="shared" si="3"/>
        <v>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25" customHeight="1" x14ac:dyDescent="0.2">
      <c r="A17" s="8">
        <v>12</v>
      </c>
      <c r="B17" s="8">
        <v>250</v>
      </c>
      <c r="C17" s="9" t="s">
        <v>34</v>
      </c>
      <c r="D17" s="10">
        <v>21</v>
      </c>
      <c r="E17" s="10">
        <f t="shared" si="0"/>
        <v>5250</v>
      </c>
      <c r="F17" s="11">
        <f t="shared" si="1"/>
        <v>84</v>
      </c>
      <c r="G17" s="11">
        <f t="shared" si="2"/>
        <v>21000</v>
      </c>
      <c r="H17" s="40"/>
      <c r="I17" s="40"/>
      <c r="J17" s="40">
        <f t="shared" si="3"/>
        <v>0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customHeight="1" x14ac:dyDescent="0.2">
      <c r="A18" s="8">
        <v>13</v>
      </c>
      <c r="B18" s="8">
        <v>280</v>
      </c>
      <c r="C18" s="9" t="s">
        <v>35</v>
      </c>
      <c r="D18" s="10">
        <v>231</v>
      </c>
      <c r="E18" s="10">
        <f t="shared" si="0"/>
        <v>64680</v>
      </c>
      <c r="F18" s="11">
        <f t="shared" si="1"/>
        <v>924</v>
      </c>
      <c r="G18" s="11">
        <f t="shared" si="2"/>
        <v>258720</v>
      </c>
      <c r="H18" s="40"/>
      <c r="I18" s="40"/>
      <c r="J18" s="40">
        <f t="shared" si="3"/>
        <v>0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25" customHeight="1" x14ac:dyDescent="0.2">
      <c r="A19" s="8">
        <v>14</v>
      </c>
      <c r="B19" s="8">
        <v>260</v>
      </c>
      <c r="C19" s="9" t="s">
        <v>36</v>
      </c>
      <c r="D19" s="10">
        <v>28</v>
      </c>
      <c r="E19" s="10">
        <f t="shared" si="0"/>
        <v>7280</v>
      </c>
      <c r="F19" s="11">
        <f t="shared" si="1"/>
        <v>112</v>
      </c>
      <c r="G19" s="11">
        <f t="shared" si="2"/>
        <v>29120</v>
      </c>
      <c r="H19" s="40"/>
      <c r="I19" s="40"/>
      <c r="J19" s="40">
        <f t="shared" si="3"/>
        <v>0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 customHeight="1" x14ac:dyDescent="0.2">
      <c r="A20" s="8">
        <v>15</v>
      </c>
      <c r="B20" s="8">
        <v>410</v>
      </c>
      <c r="C20" s="9" t="s">
        <v>37</v>
      </c>
      <c r="D20" s="10">
        <v>21</v>
      </c>
      <c r="E20" s="10">
        <f t="shared" si="0"/>
        <v>8610</v>
      </c>
      <c r="F20" s="11">
        <f t="shared" si="1"/>
        <v>84</v>
      </c>
      <c r="G20" s="11">
        <f t="shared" si="2"/>
        <v>34440</v>
      </c>
      <c r="H20" s="40"/>
      <c r="I20" s="40"/>
      <c r="J20" s="40">
        <f t="shared" si="3"/>
        <v>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25" customHeight="1" x14ac:dyDescent="0.2">
      <c r="A21" s="8">
        <v>16</v>
      </c>
      <c r="B21" s="8">
        <v>240</v>
      </c>
      <c r="C21" s="9" t="s">
        <v>38</v>
      </c>
      <c r="D21" s="10">
        <v>25</v>
      </c>
      <c r="E21" s="10">
        <f t="shared" si="0"/>
        <v>6000</v>
      </c>
      <c r="F21" s="11">
        <f t="shared" si="1"/>
        <v>100</v>
      </c>
      <c r="G21" s="11">
        <f t="shared" si="2"/>
        <v>24000</v>
      </c>
      <c r="H21" s="40"/>
      <c r="I21" s="40"/>
      <c r="J21" s="40">
        <f t="shared" si="3"/>
        <v>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 x14ac:dyDescent="0.2">
      <c r="A22" s="8">
        <v>17</v>
      </c>
      <c r="B22" s="8">
        <v>240</v>
      </c>
      <c r="C22" s="9" t="s">
        <v>39</v>
      </c>
      <c r="D22" s="10">
        <v>32</v>
      </c>
      <c r="E22" s="10">
        <f t="shared" si="0"/>
        <v>7680</v>
      </c>
      <c r="F22" s="11">
        <f t="shared" si="1"/>
        <v>128</v>
      </c>
      <c r="G22" s="11">
        <f t="shared" si="2"/>
        <v>30720</v>
      </c>
      <c r="H22" s="40"/>
      <c r="I22" s="40"/>
      <c r="J22" s="40">
        <f t="shared" si="3"/>
        <v>0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customHeight="1" x14ac:dyDescent="0.2">
      <c r="A23" s="8">
        <v>18</v>
      </c>
      <c r="B23" s="8">
        <v>160</v>
      </c>
      <c r="C23" s="9" t="s">
        <v>40</v>
      </c>
      <c r="D23" s="10">
        <v>29</v>
      </c>
      <c r="E23" s="10">
        <f t="shared" si="0"/>
        <v>4640</v>
      </c>
      <c r="F23" s="11">
        <f t="shared" si="1"/>
        <v>116</v>
      </c>
      <c r="G23" s="11">
        <f t="shared" si="2"/>
        <v>18560</v>
      </c>
      <c r="H23" s="40"/>
      <c r="I23" s="40"/>
      <c r="J23" s="40">
        <f t="shared" si="3"/>
        <v>0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 customHeight="1" x14ac:dyDescent="0.2">
      <c r="A24" s="8">
        <v>19</v>
      </c>
      <c r="B24" s="8">
        <v>100</v>
      </c>
      <c r="C24" s="9" t="s">
        <v>41</v>
      </c>
      <c r="D24" s="10">
        <v>22</v>
      </c>
      <c r="E24" s="10">
        <f t="shared" si="0"/>
        <v>2200</v>
      </c>
      <c r="F24" s="11">
        <f t="shared" si="1"/>
        <v>88</v>
      </c>
      <c r="G24" s="11">
        <f t="shared" si="2"/>
        <v>8800</v>
      </c>
      <c r="H24" s="40"/>
      <c r="I24" s="40"/>
      <c r="J24" s="40">
        <f t="shared" si="3"/>
        <v>0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25" customHeight="1" x14ac:dyDescent="0.2">
      <c r="A25" s="8">
        <v>20</v>
      </c>
      <c r="B25" s="8">
        <v>270</v>
      </c>
      <c r="C25" s="9" t="s">
        <v>42</v>
      </c>
      <c r="D25" s="10">
        <v>39</v>
      </c>
      <c r="E25" s="10">
        <f t="shared" si="0"/>
        <v>10530</v>
      </c>
      <c r="F25" s="11">
        <f t="shared" si="1"/>
        <v>156</v>
      </c>
      <c r="G25" s="11">
        <f t="shared" si="2"/>
        <v>42120</v>
      </c>
      <c r="H25" s="40"/>
      <c r="I25" s="40"/>
      <c r="J25" s="40">
        <f t="shared" si="3"/>
        <v>0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25" customHeight="1" x14ac:dyDescent="0.2">
      <c r="A26" s="8">
        <v>21</v>
      </c>
      <c r="B26" s="8">
        <v>250</v>
      </c>
      <c r="C26" s="9" t="s">
        <v>43</v>
      </c>
      <c r="D26" s="10">
        <v>75</v>
      </c>
      <c r="E26" s="10">
        <f t="shared" si="0"/>
        <v>18750</v>
      </c>
      <c r="F26" s="11">
        <f t="shared" si="1"/>
        <v>300</v>
      </c>
      <c r="G26" s="11">
        <f t="shared" si="2"/>
        <v>75000</v>
      </c>
      <c r="H26" s="40"/>
      <c r="I26" s="40"/>
      <c r="J26" s="40">
        <f t="shared" si="3"/>
        <v>0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25" customHeight="1" x14ac:dyDescent="0.2">
      <c r="A27" s="8">
        <v>22</v>
      </c>
      <c r="B27" s="8">
        <v>200</v>
      </c>
      <c r="C27" s="9" t="s">
        <v>44</v>
      </c>
      <c r="D27" s="10">
        <v>3</v>
      </c>
      <c r="E27" s="10">
        <f t="shared" si="0"/>
        <v>600</v>
      </c>
      <c r="F27" s="11">
        <f t="shared" si="1"/>
        <v>12</v>
      </c>
      <c r="G27" s="11">
        <f t="shared" si="2"/>
        <v>2400</v>
      </c>
      <c r="H27" s="40"/>
      <c r="I27" s="40"/>
      <c r="J27" s="40">
        <f t="shared" si="3"/>
        <v>0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25" customHeight="1" x14ac:dyDescent="0.2">
      <c r="A28" s="8">
        <v>23</v>
      </c>
      <c r="B28" s="8">
        <v>300</v>
      </c>
      <c r="C28" s="9" t="s">
        <v>45</v>
      </c>
      <c r="D28" s="10">
        <v>3.5</v>
      </c>
      <c r="E28" s="10">
        <f t="shared" si="0"/>
        <v>1050</v>
      </c>
      <c r="F28" s="11">
        <f t="shared" si="1"/>
        <v>14</v>
      </c>
      <c r="G28" s="11">
        <f t="shared" si="2"/>
        <v>4200</v>
      </c>
      <c r="H28" s="40"/>
      <c r="I28" s="40"/>
      <c r="J28" s="40">
        <f t="shared" si="3"/>
        <v>0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25" customHeight="1" x14ac:dyDescent="0.2">
      <c r="A29" s="8">
        <v>24</v>
      </c>
      <c r="B29" s="8">
        <v>450</v>
      </c>
      <c r="C29" s="9" t="s">
        <v>46</v>
      </c>
      <c r="D29" s="10">
        <v>15</v>
      </c>
      <c r="E29" s="10">
        <f t="shared" si="0"/>
        <v>6750</v>
      </c>
      <c r="F29" s="11">
        <f t="shared" si="1"/>
        <v>60</v>
      </c>
      <c r="G29" s="11">
        <f t="shared" si="2"/>
        <v>27000</v>
      </c>
      <c r="H29" s="40"/>
      <c r="I29" s="40"/>
      <c r="J29" s="40">
        <f t="shared" si="3"/>
        <v>0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25" customHeight="1" x14ac:dyDescent="0.2">
      <c r="A30" s="8"/>
      <c r="B30" s="8">
        <f>SUM(B6:B29)</f>
        <v>5590</v>
      </c>
      <c r="C30" s="41" t="s">
        <v>61</v>
      </c>
      <c r="D30" s="42"/>
      <c r="E30" s="42">
        <f>SUM(E6:E29)</f>
        <v>241560</v>
      </c>
      <c r="F30" s="11"/>
      <c r="G30" s="43">
        <f t="shared" ref="G30:H30" si="4">SUM(G6:G29)</f>
        <v>966240</v>
      </c>
      <c r="H30" s="40">
        <f t="shared" si="4"/>
        <v>0</v>
      </c>
      <c r="I30" s="40">
        <f t="shared" ref="I6:I30" si="5">G30+H30</f>
        <v>966240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25" customHeight="1" x14ac:dyDescent="0.2">
      <c r="A31" s="21"/>
      <c r="B31" s="21"/>
      <c r="C31" s="21"/>
      <c r="D31" s="21"/>
      <c r="E31" s="21"/>
      <c r="F31" s="21"/>
      <c r="G31" s="21"/>
      <c r="H31" s="21"/>
      <c r="I31" s="2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">
      <c r="A34" s="3"/>
      <c r="B34" s="3"/>
      <c r="C34" s="34" t="s">
        <v>54</v>
      </c>
      <c r="D34" s="34" t="s">
        <v>55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">
      <c r="A35" s="3"/>
      <c r="B35" s="3"/>
      <c r="C35" s="35" t="s">
        <v>56</v>
      </c>
      <c r="D35" s="36">
        <v>16948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">
      <c r="A36" s="3"/>
      <c r="B36" s="3"/>
      <c r="C36" s="35" t="s">
        <v>57</v>
      </c>
      <c r="D36" s="36">
        <v>12800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">
      <c r="A37" s="3"/>
      <c r="B37" s="3"/>
      <c r="C37" s="35" t="s">
        <v>58</v>
      </c>
      <c r="D37" s="36">
        <v>640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">
      <c r="A38" s="3"/>
      <c r="B38" s="3"/>
      <c r="C38" s="35" t="s">
        <v>59</v>
      </c>
      <c r="D38" s="36">
        <v>141576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">
      <c r="A39" s="3"/>
      <c r="B39" s="3"/>
      <c r="C39" s="37" t="s">
        <v>48</v>
      </c>
      <c r="D39" s="38">
        <f>SUM(D35:D38)</f>
        <v>171964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">
      <c r="A40" s="3"/>
      <c r="B40" s="3"/>
      <c r="C40" s="44" t="s">
        <v>62</v>
      </c>
      <c r="D40" s="45">
        <f>B30</f>
        <v>5590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">
      <c r="A41" s="3"/>
      <c r="B41" s="3"/>
      <c r="C41" s="44" t="s">
        <v>63</v>
      </c>
      <c r="D41" s="38">
        <f>D39/D40</f>
        <v>30.762790697674419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D4:E4"/>
    <mergeCell ref="F4:G4"/>
    <mergeCell ref="H4:H5"/>
    <mergeCell ref="I4:I5"/>
    <mergeCell ref="J4:J5"/>
  </mergeCells>
  <pageMargins left="0.7" right="0.7" top="0.75" bottom="0.75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000"/>
  <sheetViews>
    <sheetView topLeftCell="B3" workbookViewId="0">
      <selection activeCell="D47" sqref="D47"/>
    </sheetView>
  </sheetViews>
  <sheetFormatPr baseColWidth="10" defaultColWidth="14.33203125" defaultRowHeight="15" customHeight="1" x14ac:dyDescent="0.2"/>
  <cols>
    <col min="1" max="1" width="11.1640625" hidden="1" customWidth="1"/>
    <col min="2" max="2" width="11.1640625" customWidth="1"/>
    <col min="3" max="3" width="47.33203125" customWidth="1"/>
    <col min="4" max="4" width="17.33203125" bestFit="1" customWidth="1"/>
    <col min="5" max="5" width="20" customWidth="1"/>
    <col min="6" max="6" width="12" customWidth="1"/>
    <col min="7" max="7" width="15.33203125" customWidth="1"/>
    <col min="8" max="8" width="18.33203125" customWidth="1"/>
    <col min="9" max="9" width="13.83203125" customWidth="1"/>
    <col min="10" max="10" width="13.1640625" customWidth="1"/>
    <col min="11" max="11" width="31.33203125" customWidth="1"/>
    <col min="12" max="25" width="11.1640625" customWidth="1"/>
  </cols>
  <sheetData>
    <row r="1" spans="1:25" ht="14.25" hidden="1" customHeight="1" x14ac:dyDescent="0.2">
      <c r="A1" s="1"/>
      <c r="B1" s="2">
        <v>4</v>
      </c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hidden="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75" customHeight="1" x14ac:dyDescent="0.2">
      <c r="A4" s="3"/>
      <c r="B4" s="50" t="s">
        <v>2</v>
      </c>
      <c r="C4" s="50" t="s">
        <v>3</v>
      </c>
      <c r="D4" s="52" t="s">
        <v>4</v>
      </c>
      <c r="E4" s="53"/>
      <c r="F4" s="52" t="s">
        <v>5</v>
      </c>
      <c r="G4" s="53"/>
      <c r="H4" s="50" t="s">
        <v>7</v>
      </c>
      <c r="I4" s="50" t="s">
        <v>8</v>
      </c>
      <c r="J4" s="50" t="s">
        <v>10</v>
      </c>
      <c r="K4" s="50" t="s">
        <v>60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4.25" customHeight="1" x14ac:dyDescent="0.2">
      <c r="A5" s="5" t="s">
        <v>18</v>
      </c>
      <c r="B5" s="51"/>
      <c r="C5" s="51"/>
      <c r="D5" s="7" t="s">
        <v>19</v>
      </c>
      <c r="E5" s="7" t="s">
        <v>20</v>
      </c>
      <c r="F5" s="7" t="s">
        <v>21</v>
      </c>
      <c r="G5" s="7" t="s">
        <v>22</v>
      </c>
      <c r="H5" s="51"/>
      <c r="I5" s="51"/>
      <c r="J5" s="51"/>
      <c r="K5" s="51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4.25" customHeight="1" x14ac:dyDescent="0.2">
      <c r="A6" s="5">
        <v>1</v>
      </c>
      <c r="B6" s="8">
        <v>160</v>
      </c>
      <c r="C6" s="9" t="s">
        <v>23</v>
      </c>
      <c r="D6" s="10">
        <v>31</v>
      </c>
      <c r="E6" s="10">
        <f t="shared" ref="E6:E29" si="0">B6*D6</f>
        <v>4960</v>
      </c>
      <c r="F6" s="11">
        <f t="shared" ref="F6:F29" si="1">D6*$B$1</f>
        <v>124</v>
      </c>
      <c r="G6" s="11">
        <f t="shared" ref="G6:G29" si="2">B6*F6</f>
        <v>19840</v>
      </c>
      <c r="H6" s="11">
        <f>G6</f>
        <v>19840</v>
      </c>
      <c r="I6" s="11">
        <f>H6/B6</f>
        <v>124</v>
      </c>
      <c r="J6" s="11"/>
      <c r="K6" s="13">
        <f t="shared" ref="K6:K30" si="3">I6+J6</f>
        <v>124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4.25" customHeight="1" x14ac:dyDescent="0.2">
      <c r="A7" s="5">
        <v>2</v>
      </c>
      <c r="B7" s="8">
        <v>190</v>
      </c>
      <c r="C7" s="9" t="s">
        <v>24</v>
      </c>
      <c r="D7" s="10">
        <v>27</v>
      </c>
      <c r="E7" s="10">
        <f t="shared" si="0"/>
        <v>5130</v>
      </c>
      <c r="F7" s="11">
        <f t="shared" si="1"/>
        <v>108</v>
      </c>
      <c r="G7" s="11">
        <f t="shared" si="2"/>
        <v>20520</v>
      </c>
      <c r="H7" s="11">
        <f t="shared" ref="H7:H29" si="4">G7</f>
        <v>20520</v>
      </c>
      <c r="I7" s="11">
        <f>H7/B7</f>
        <v>108</v>
      </c>
      <c r="J7" s="11"/>
      <c r="K7" s="13">
        <f t="shared" si="3"/>
        <v>108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4.25" customHeight="1" x14ac:dyDescent="0.2">
      <c r="A8" s="5">
        <v>3</v>
      </c>
      <c r="B8" s="8">
        <v>320</v>
      </c>
      <c r="C8" s="9" t="s">
        <v>25</v>
      </c>
      <c r="D8" s="10">
        <v>32</v>
      </c>
      <c r="E8" s="10">
        <f t="shared" si="0"/>
        <v>10240</v>
      </c>
      <c r="F8" s="11">
        <f t="shared" si="1"/>
        <v>128</v>
      </c>
      <c r="G8" s="11">
        <f t="shared" si="2"/>
        <v>40960</v>
      </c>
      <c r="H8" s="11">
        <f t="shared" si="4"/>
        <v>40960</v>
      </c>
      <c r="I8" s="11">
        <f>H8/B8</f>
        <v>128</v>
      </c>
      <c r="J8" s="11"/>
      <c r="K8" s="13">
        <f t="shared" si="3"/>
        <v>128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4.25" customHeight="1" x14ac:dyDescent="0.2">
      <c r="A9" s="5">
        <v>4</v>
      </c>
      <c r="B9" s="8">
        <v>240</v>
      </c>
      <c r="C9" s="9" t="s">
        <v>26</v>
      </c>
      <c r="D9" s="10">
        <v>80</v>
      </c>
      <c r="E9" s="10">
        <f t="shared" si="0"/>
        <v>19200</v>
      </c>
      <c r="F9" s="11">
        <f t="shared" si="1"/>
        <v>320</v>
      </c>
      <c r="G9" s="11">
        <f t="shared" si="2"/>
        <v>76800</v>
      </c>
      <c r="H9" s="11">
        <f t="shared" si="4"/>
        <v>76800</v>
      </c>
      <c r="I9" s="11">
        <f>H9/B9</f>
        <v>320</v>
      </c>
      <c r="J9" s="11"/>
      <c r="K9" s="13">
        <f t="shared" si="3"/>
        <v>320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4.25" customHeight="1" x14ac:dyDescent="0.2">
      <c r="A10" s="5">
        <v>5</v>
      </c>
      <c r="B10" s="8">
        <v>200</v>
      </c>
      <c r="C10" s="9" t="s">
        <v>27</v>
      </c>
      <c r="D10" s="10">
        <v>14</v>
      </c>
      <c r="E10" s="10">
        <f t="shared" si="0"/>
        <v>2800</v>
      </c>
      <c r="F10" s="11">
        <f t="shared" si="1"/>
        <v>56</v>
      </c>
      <c r="G10" s="11">
        <f t="shared" si="2"/>
        <v>11200</v>
      </c>
      <c r="H10" s="11">
        <f t="shared" si="4"/>
        <v>11200</v>
      </c>
      <c r="I10" s="11">
        <f>H10/B10</f>
        <v>56</v>
      </c>
      <c r="J10" s="11"/>
      <c r="K10" s="13">
        <f t="shared" si="3"/>
        <v>56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4.25" customHeight="1" x14ac:dyDescent="0.2">
      <c r="A11" s="5">
        <v>6</v>
      </c>
      <c r="B11" s="8">
        <v>260</v>
      </c>
      <c r="C11" s="9" t="s">
        <v>28</v>
      </c>
      <c r="D11" s="10">
        <v>18</v>
      </c>
      <c r="E11" s="10">
        <f t="shared" si="0"/>
        <v>4680</v>
      </c>
      <c r="F11" s="11">
        <f t="shared" si="1"/>
        <v>72</v>
      </c>
      <c r="G11" s="11">
        <f t="shared" si="2"/>
        <v>18720</v>
      </c>
      <c r="H11" s="11">
        <f t="shared" si="4"/>
        <v>18720</v>
      </c>
      <c r="I11" s="11">
        <f>H11/B11</f>
        <v>72</v>
      </c>
      <c r="J11" s="11"/>
      <c r="K11" s="13">
        <f t="shared" si="3"/>
        <v>72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4.25" customHeight="1" x14ac:dyDescent="0.2">
      <c r="A12" s="5">
        <v>7</v>
      </c>
      <c r="B12" s="8">
        <v>150</v>
      </c>
      <c r="C12" s="9" t="s">
        <v>29</v>
      </c>
      <c r="D12" s="10">
        <v>118</v>
      </c>
      <c r="E12" s="10">
        <f t="shared" si="0"/>
        <v>17700</v>
      </c>
      <c r="F12" s="11">
        <f t="shared" si="1"/>
        <v>472</v>
      </c>
      <c r="G12" s="11">
        <f t="shared" si="2"/>
        <v>70800</v>
      </c>
      <c r="H12" s="11">
        <f t="shared" si="4"/>
        <v>70800</v>
      </c>
      <c r="I12" s="11">
        <f>H12/B12</f>
        <v>472</v>
      </c>
      <c r="J12" s="11"/>
      <c r="K12" s="13">
        <f t="shared" si="3"/>
        <v>472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4.25" customHeight="1" x14ac:dyDescent="0.2">
      <c r="A13" s="5">
        <v>8</v>
      </c>
      <c r="B13" s="8">
        <v>110</v>
      </c>
      <c r="C13" s="9" t="s">
        <v>30</v>
      </c>
      <c r="D13" s="10">
        <v>204</v>
      </c>
      <c r="E13" s="10">
        <f t="shared" si="0"/>
        <v>22440</v>
      </c>
      <c r="F13" s="11">
        <f t="shared" si="1"/>
        <v>816</v>
      </c>
      <c r="G13" s="11">
        <f t="shared" si="2"/>
        <v>89760</v>
      </c>
      <c r="H13" s="11">
        <f t="shared" si="4"/>
        <v>89760</v>
      </c>
      <c r="I13" s="11">
        <f>H13/B13</f>
        <v>816</v>
      </c>
      <c r="J13" s="11"/>
      <c r="K13" s="13">
        <f t="shared" si="3"/>
        <v>816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4.25" customHeight="1" x14ac:dyDescent="0.2">
      <c r="A14" s="5">
        <v>9</v>
      </c>
      <c r="B14" s="8">
        <v>270</v>
      </c>
      <c r="C14" s="9" t="s">
        <v>31</v>
      </c>
      <c r="D14" s="10">
        <v>18</v>
      </c>
      <c r="E14" s="10">
        <f t="shared" si="0"/>
        <v>4860</v>
      </c>
      <c r="F14" s="11">
        <f t="shared" si="1"/>
        <v>72</v>
      </c>
      <c r="G14" s="11">
        <f t="shared" si="2"/>
        <v>19440</v>
      </c>
      <c r="H14" s="11">
        <f t="shared" si="4"/>
        <v>19440</v>
      </c>
      <c r="I14" s="11">
        <f>H14/B14</f>
        <v>72</v>
      </c>
      <c r="J14" s="11"/>
      <c r="K14" s="13">
        <f t="shared" si="3"/>
        <v>72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4.25" customHeight="1" x14ac:dyDescent="0.2">
      <c r="A15" s="5">
        <v>10</v>
      </c>
      <c r="B15" s="8">
        <v>150</v>
      </c>
      <c r="C15" s="9" t="s">
        <v>32</v>
      </c>
      <c r="D15" s="10">
        <v>23</v>
      </c>
      <c r="E15" s="10">
        <f t="shared" si="0"/>
        <v>3450</v>
      </c>
      <c r="F15" s="11">
        <f t="shared" si="1"/>
        <v>92</v>
      </c>
      <c r="G15" s="11">
        <f t="shared" si="2"/>
        <v>13800</v>
      </c>
      <c r="H15" s="11">
        <f t="shared" si="4"/>
        <v>13800</v>
      </c>
      <c r="I15" s="11">
        <f>H15/B15</f>
        <v>92</v>
      </c>
      <c r="J15" s="11"/>
      <c r="K15" s="13">
        <f t="shared" si="3"/>
        <v>92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4.25" customHeight="1" x14ac:dyDescent="0.2">
      <c r="A16" s="5">
        <v>11</v>
      </c>
      <c r="B16" s="8">
        <v>130</v>
      </c>
      <c r="C16" s="9" t="s">
        <v>33</v>
      </c>
      <c r="D16" s="10">
        <v>16</v>
      </c>
      <c r="E16" s="10">
        <f t="shared" si="0"/>
        <v>2080</v>
      </c>
      <c r="F16" s="11">
        <f t="shared" si="1"/>
        <v>64</v>
      </c>
      <c r="G16" s="11">
        <f t="shared" si="2"/>
        <v>8320</v>
      </c>
      <c r="H16" s="11">
        <f t="shared" si="4"/>
        <v>8320</v>
      </c>
      <c r="I16" s="11">
        <f>H16/B16</f>
        <v>64</v>
      </c>
      <c r="J16" s="11"/>
      <c r="K16" s="13">
        <f t="shared" si="3"/>
        <v>64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4.25" customHeight="1" x14ac:dyDescent="0.2">
      <c r="A17" s="5">
        <v>12</v>
      </c>
      <c r="B17" s="8">
        <v>250</v>
      </c>
      <c r="C17" s="9" t="s">
        <v>34</v>
      </c>
      <c r="D17" s="10">
        <v>21</v>
      </c>
      <c r="E17" s="10">
        <f t="shared" si="0"/>
        <v>5250</v>
      </c>
      <c r="F17" s="11">
        <f t="shared" si="1"/>
        <v>84</v>
      </c>
      <c r="G17" s="11">
        <f t="shared" si="2"/>
        <v>21000</v>
      </c>
      <c r="H17" s="11">
        <f t="shared" si="4"/>
        <v>21000</v>
      </c>
      <c r="I17" s="11">
        <f>H17/B17</f>
        <v>84</v>
      </c>
      <c r="J17" s="11"/>
      <c r="K17" s="13">
        <f t="shared" si="3"/>
        <v>84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4.25" customHeight="1" x14ac:dyDescent="0.2">
      <c r="A18" s="5">
        <v>13</v>
      </c>
      <c r="B18" s="8">
        <v>280</v>
      </c>
      <c r="C18" s="9" t="s">
        <v>35</v>
      </c>
      <c r="D18" s="10">
        <v>231</v>
      </c>
      <c r="E18" s="10">
        <f t="shared" si="0"/>
        <v>64680</v>
      </c>
      <c r="F18" s="11">
        <f t="shared" si="1"/>
        <v>924</v>
      </c>
      <c r="G18" s="11">
        <f t="shared" si="2"/>
        <v>258720</v>
      </c>
      <c r="H18" s="11">
        <f t="shared" si="4"/>
        <v>258720</v>
      </c>
      <c r="I18" s="11">
        <f>H18/B18</f>
        <v>924</v>
      </c>
      <c r="J18" s="11"/>
      <c r="K18" s="13">
        <f t="shared" si="3"/>
        <v>924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4.25" customHeight="1" x14ac:dyDescent="0.2">
      <c r="A19" s="5">
        <v>14</v>
      </c>
      <c r="B19" s="8">
        <v>260</v>
      </c>
      <c r="C19" s="9" t="s">
        <v>36</v>
      </c>
      <c r="D19" s="10">
        <v>28</v>
      </c>
      <c r="E19" s="10">
        <f t="shared" si="0"/>
        <v>7280</v>
      </c>
      <c r="F19" s="11">
        <f t="shared" si="1"/>
        <v>112</v>
      </c>
      <c r="G19" s="11">
        <f t="shared" si="2"/>
        <v>29120</v>
      </c>
      <c r="H19" s="11">
        <f t="shared" si="4"/>
        <v>29120</v>
      </c>
      <c r="I19" s="11">
        <f>H19/B19</f>
        <v>112</v>
      </c>
      <c r="J19" s="11"/>
      <c r="K19" s="13">
        <f t="shared" si="3"/>
        <v>112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4.25" customHeight="1" x14ac:dyDescent="0.2">
      <c r="A20" s="5">
        <v>15</v>
      </c>
      <c r="B20" s="8">
        <v>410</v>
      </c>
      <c r="C20" s="9" t="s">
        <v>37</v>
      </c>
      <c r="D20" s="10">
        <v>21</v>
      </c>
      <c r="E20" s="10">
        <f t="shared" si="0"/>
        <v>8610</v>
      </c>
      <c r="F20" s="11">
        <f t="shared" si="1"/>
        <v>84</v>
      </c>
      <c r="G20" s="11">
        <f t="shared" si="2"/>
        <v>34440</v>
      </c>
      <c r="H20" s="11">
        <f t="shared" si="4"/>
        <v>34440</v>
      </c>
      <c r="I20" s="11">
        <f>H20/B20</f>
        <v>84</v>
      </c>
      <c r="J20" s="11"/>
      <c r="K20" s="13">
        <f t="shared" si="3"/>
        <v>84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4.25" customHeight="1" x14ac:dyDescent="0.2">
      <c r="A21" s="5">
        <v>16</v>
      </c>
      <c r="B21" s="8">
        <v>240</v>
      </c>
      <c r="C21" s="9" t="s">
        <v>38</v>
      </c>
      <c r="D21" s="10">
        <v>25</v>
      </c>
      <c r="E21" s="10">
        <f t="shared" si="0"/>
        <v>6000</v>
      </c>
      <c r="F21" s="11">
        <f t="shared" si="1"/>
        <v>100</v>
      </c>
      <c r="G21" s="11">
        <f t="shared" si="2"/>
        <v>24000</v>
      </c>
      <c r="H21" s="11">
        <f t="shared" si="4"/>
        <v>24000</v>
      </c>
      <c r="I21" s="11">
        <f>H21/B21</f>
        <v>100</v>
      </c>
      <c r="J21" s="11"/>
      <c r="K21" s="13">
        <f t="shared" si="3"/>
        <v>100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4.25" customHeight="1" x14ac:dyDescent="0.2">
      <c r="A22" s="5">
        <v>17</v>
      </c>
      <c r="B22" s="8">
        <v>240</v>
      </c>
      <c r="C22" s="9" t="s">
        <v>39</v>
      </c>
      <c r="D22" s="10">
        <v>32</v>
      </c>
      <c r="E22" s="10">
        <f t="shared" si="0"/>
        <v>7680</v>
      </c>
      <c r="F22" s="11">
        <f t="shared" si="1"/>
        <v>128</v>
      </c>
      <c r="G22" s="11">
        <f t="shared" si="2"/>
        <v>30720</v>
      </c>
      <c r="H22" s="11">
        <f t="shared" si="4"/>
        <v>30720</v>
      </c>
      <c r="I22" s="11">
        <f>H22/B22</f>
        <v>128</v>
      </c>
      <c r="J22" s="11"/>
      <c r="K22" s="13">
        <f t="shared" si="3"/>
        <v>128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4.25" customHeight="1" x14ac:dyDescent="0.2">
      <c r="A23" s="5">
        <v>18</v>
      </c>
      <c r="B23" s="8">
        <v>160</v>
      </c>
      <c r="C23" s="9" t="s">
        <v>40</v>
      </c>
      <c r="D23" s="10">
        <v>29</v>
      </c>
      <c r="E23" s="10">
        <f t="shared" si="0"/>
        <v>4640</v>
      </c>
      <c r="F23" s="11">
        <f t="shared" si="1"/>
        <v>116</v>
      </c>
      <c r="G23" s="11">
        <f t="shared" si="2"/>
        <v>18560</v>
      </c>
      <c r="H23" s="11">
        <f t="shared" si="4"/>
        <v>18560</v>
      </c>
      <c r="I23" s="11">
        <f>H23/B23</f>
        <v>116</v>
      </c>
      <c r="J23" s="11"/>
      <c r="K23" s="13">
        <f t="shared" si="3"/>
        <v>116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4.25" customHeight="1" x14ac:dyDescent="0.2">
      <c r="A24" s="5">
        <v>19</v>
      </c>
      <c r="B24" s="8">
        <v>100</v>
      </c>
      <c r="C24" s="9" t="s">
        <v>41</v>
      </c>
      <c r="D24" s="10">
        <v>22</v>
      </c>
      <c r="E24" s="10">
        <f t="shared" si="0"/>
        <v>2200</v>
      </c>
      <c r="F24" s="11">
        <f t="shared" si="1"/>
        <v>88</v>
      </c>
      <c r="G24" s="11">
        <f t="shared" si="2"/>
        <v>8800</v>
      </c>
      <c r="H24" s="11">
        <f t="shared" si="4"/>
        <v>8800</v>
      </c>
      <c r="I24" s="11">
        <f>H24/B24</f>
        <v>88</v>
      </c>
      <c r="J24" s="11"/>
      <c r="K24" s="13">
        <f t="shared" si="3"/>
        <v>88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4.25" customHeight="1" x14ac:dyDescent="0.2">
      <c r="A25" s="5">
        <v>20</v>
      </c>
      <c r="B25" s="8">
        <v>270</v>
      </c>
      <c r="C25" s="9" t="s">
        <v>42</v>
      </c>
      <c r="D25" s="10">
        <v>39</v>
      </c>
      <c r="E25" s="10">
        <f t="shared" si="0"/>
        <v>10530</v>
      </c>
      <c r="F25" s="11">
        <f t="shared" si="1"/>
        <v>156</v>
      </c>
      <c r="G25" s="11">
        <f t="shared" si="2"/>
        <v>42120</v>
      </c>
      <c r="H25" s="11">
        <f t="shared" si="4"/>
        <v>42120</v>
      </c>
      <c r="I25" s="11">
        <f>H25/B25</f>
        <v>156</v>
      </c>
      <c r="J25" s="11"/>
      <c r="K25" s="13">
        <f t="shared" si="3"/>
        <v>156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4.25" customHeight="1" x14ac:dyDescent="0.2">
      <c r="A26" s="5">
        <v>21</v>
      </c>
      <c r="B26" s="8">
        <v>250</v>
      </c>
      <c r="C26" s="9" t="s">
        <v>43</v>
      </c>
      <c r="D26" s="10">
        <v>75</v>
      </c>
      <c r="E26" s="10">
        <f t="shared" si="0"/>
        <v>18750</v>
      </c>
      <c r="F26" s="11">
        <f t="shared" si="1"/>
        <v>300</v>
      </c>
      <c r="G26" s="11">
        <f t="shared" si="2"/>
        <v>75000</v>
      </c>
      <c r="H26" s="11">
        <f t="shared" si="4"/>
        <v>75000</v>
      </c>
      <c r="I26" s="11">
        <f>H26/B26</f>
        <v>300</v>
      </c>
      <c r="J26" s="11"/>
      <c r="K26" s="13">
        <f t="shared" si="3"/>
        <v>300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4.25" customHeight="1" x14ac:dyDescent="0.2">
      <c r="A27" s="5">
        <v>22</v>
      </c>
      <c r="B27" s="8">
        <v>200</v>
      </c>
      <c r="C27" s="9" t="s">
        <v>44</v>
      </c>
      <c r="D27" s="10">
        <v>3</v>
      </c>
      <c r="E27" s="10">
        <f t="shared" si="0"/>
        <v>600</v>
      </c>
      <c r="F27" s="11">
        <f t="shared" si="1"/>
        <v>12</v>
      </c>
      <c r="G27" s="11">
        <f t="shared" si="2"/>
        <v>2400</v>
      </c>
      <c r="H27" s="11">
        <f t="shared" si="4"/>
        <v>2400</v>
      </c>
      <c r="I27" s="11">
        <f>H27/B27</f>
        <v>12</v>
      </c>
      <c r="J27" s="11"/>
      <c r="K27" s="13">
        <f t="shared" si="3"/>
        <v>12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4.25" customHeight="1" x14ac:dyDescent="0.2">
      <c r="A28" s="5">
        <v>23</v>
      </c>
      <c r="B28" s="8">
        <v>300</v>
      </c>
      <c r="C28" s="9" t="s">
        <v>45</v>
      </c>
      <c r="D28" s="10">
        <v>3.5</v>
      </c>
      <c r="E28" s="10">
        <f t="shared" si="0"/>
        <v>1050</v>
      </c>
      <c r="F28" s="11">
        <f t="shared" si="1"/>
        <v>14</v>
      </c>
      <c r="G28" s="11">
        <f t="shared" si="2"/>
        <v>4200</v>
      </c>
      <c r="H28" s="11">
        <f t="shared" si="4"/>
        <v>4200</v>
      </c>
      <c r="I28" s="11">
        <f>H28/B28</f>
        <v>14</v>
      </c>
      <c r="J28" s="11"/>
      <c r="K28" s="13">
        <f t="shared" si="3"/>
        <v>14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4.25" customHeight="1" x14ac:dyDescent="0.2">
      <c r="A29" s="5">
        <v>24</v>
      </c>
      <c r="B29" s="8">
        <v>450</v>
      </c>
      <c r="C29" s="9" t="s">
        <v>46</v>
      </c>
      <c r="D29" s="10">
        <v>15</v>
      </c>
      <c r="E29" s="10">
        <f t="shared" si="0"/>
        <v>6750</v>
      </c>
      <c r="F29" s="11">
        <f t="shared" si="1"/>
        <v>60</v>
      </c>
      <c r="G29" s="11">
        <f t="shared" si="2"/>
        <v>27000</v>
      </c>
      <c r="H29" s="11">
        <f t="shared" si="4"/>
        <v>27000</v>
      </c>
      <c r="I29" s="11">
        <f>H29/B29</f>
        <v>60</v>
      </c>
      <c r="J29" s="11"/>
      <c r="K29" s="13">
        <f t="shared" si="3"/>
        <v>60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4.25" hidden="1" customHeight="1" x14ac:dyDescent="0.2">
      <c r="A30" s="5"/>
      <c r="B30" s="8"/>
      <c r="C30" s="16" t="s">
        <v>47</v>
      </c>
      <c r="D30" s="17"/>
      <c r="E30" s="17">
        <f>SUM(E6:E29)</f>
        <v>241560</v>
      </c>
      <c r="F30" s="18"/>
      <c r="G30" s="19">
        <f t="shared" ref="G30" si="5">SUM(G6:G29)</f>
        <v>966240</v>
      </c>
      <c r="H30" s="20" t="e">
        <f>G30+#REF!</f>
        <v>#REF!</v>
      </c>
      <c r="I30" s="15"/>
      <c r="J30" s="20"/>
      <c r="K30" s="39">
        <f t="shared" si="3"/>
        <v>0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4.25" customHeight="1" x14ac:dyDescent="0.2">
      <c r="A31" s="21"/>
      <c r="B31" s="21">
        <f>SUM(B6:B30)</f>
        <v>5590</v>
      </c>
      <c r="C31" s="21"/>
      <c r="D31" s="21"/>
      <c r="E31" s="21"/>
      <c r="F31" s="21"/>
      <c r="G31" s="21"/>
      <c r="H31" s="2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4.25" customHeight="1" x14ac:dyDescent="0.2">
      <c r="A32" s="21"/>
      <c r="B32" s="21"/>
      <c r="C32" s="21"/>
      <c r="D32" s="21"/>
      <c r="E32" s="21"/>
      <c r="F32" s="21"/>
      <c r="G32" s="21"/>
      <c r="H32" s="2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4.2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4.2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4.2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4.2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4.2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4.2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4.25" customHeight="1" x14ac:dyDescent="0.2">
      <c r="A39" s="3"/>
      <c r="B39" s="3"/>
      <c r="C39" s="34" t="s">
        <v>54</v>
      </c>
      <c r="D39" s="34" t="s">
        <v>55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4.25" customHeight="1" x14ac:dyDescent="0.2">
      <c r="A40" s="3"/>
      <c r="B40" s="3"/>
      <c r="C40" s="35" t="s">
        <v>56</v>
      </c>
      <c r="D40" s="36">
        <v>16948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customHeight="1" x14ac:dyDescent="0.2">
      <c r="A41" s="3"/>
      <c r="B41" s="3"/>
      <c r="C41" s="35" t="s">
        <v>57</v>
      </c>
      <c r="D41" s="36">
        <v>12800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25" customHeight="1" x14ac:dyDescent="0.2">
      <c r="A42" s="3"/>
      <c r="B42" s="3"/>
      <c r="C42" s="35" t="s">
        <v>58</v>
      </c>
      <c r="D42" s="36">
        <v>640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25" customHeight="1" x14ac:dyDescent="0.2">
      <c r="A43" s="3"/>
      <c r="B43" s="3"/>
      <c r="C43" s="35" t="s">
        <v>59</v>
      </c>
      <c r="D43" s="36">
        <v>141576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25" customHeight="1" x14ac:dyDescent="0.2">
      <c r="A44" s="3"/>
      <c r="B44" s="3"/>
      <c r="C44" s="37" t="s">
        <v>48</v>
      </c>
      <c r="D44" s="38">
        <f>SUM(D40:D43)</f>
        <v>171964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25" customHeight="1" x14ac:dyDescent="0.2">
      <c r="A45" s="3"/>
      <c r="B45" s="3"/>
      <c r="C45" s="44" t="s">
        <v>62</v>
      </c>
      <c r="D45" s="45">
        <f>B35</f>
        <v>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customHeight="1" x14ac:dyDescent="0.2">
      <c r="A46" s="3"/>
      <c r="B46" s="3"/>
      <c r="C46" s="44" t="s">
        <v>63</v>
      </c>
      <c r="D46" s="38">
        <f>D44/B31</f>
        <v>30.762790697674419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2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2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2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2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2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2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2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8">
    <mergeCell ref="J4:J5"/>
    <mergeCell ref="K4:K5"/>
    <mergeCell ref="B4:B5"/>
    <mergeCell ref="C4:C5"/>
    <mergeCell ref="D4:E4"/>
    <mergeCell ref="F4:G4"/>
    <mergeCell ref="H4:H5"/>
    <mergeCell ref="I4:I5"/>
  </mergeCells>
  <pageMargins left="0.7" right="0.7" top="0.75" bottom="0.75" header="0" footer="0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activeCell="B31" sqref="B31"/>
    </sheetView>
  </sheetViews>
  <sheetFormatPr baseColWidth="10" defaultColWidth="14.33203125" defaultRowHeight="15" customHeight="1" x14ac:dyDescent="0.2"/>
  <cols>
    <col min="1" max="2" width="11.1640625" customWidth="1"/>
    <col min="3" max="3" width="47.33203125" customWidth="1"/>
    <col min="4" max="4" width="17.83203125" customWidth="1"/>
    <col min="5" max="5" width="20" customWidth="1"/>
    <col min="6" max="6" width="12.5" bestFit="1" customWidth="1"/>
    <col min="7" max="7" width="18.6640625" customWidth="1"/>
    <col min="8" max="8" width="11.1640625" customWidth="1"/>
    <col min="9" max="9" width="18.1640625" customWidth="1"/>
    <col min="10" max="10" width="14.6640625" customWidth="1"/>
    <col min="11" max="11" width="18.1640625" customWidth="1"/>
    <col min="12" max="26" width="11.1640625" customWidth="1"/>
  </cols>
  <sheetData>
    <row r="1" spans="1:26" ht="14.25" customHeight="1" x14ac:dyDescent="0.2">
      <c r="A1" s="1"/>
      <c r="B1" s="56">
        <v>4</v>
      </c>
      <c r="C1" s="57"/>
      <c r="D1" s="58" t="s">
        <v>0</v>
      </c>
      <c r="E1" s="59"/>
      <c r="F1" s="59"/>
      <c r="G1" s="5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">
      <c r="A2" s="1"/>
      <c r="B2" s="23"/>
      <c r="C2" s="23"/>
      <c r="D2" s="23"/>
      <c r="E2" s="23"/>
      <c r="F2" s="23"/>
      <c r="G2" s="2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">
      <c r="A3" s="3"/>
      <c r="B3" s="24"/>
      <c r="C3" s="24"/>
      <c r="D3" s="24"/>
      <c r="E3" s="24"/>
      <c r="F3" s="24"/>
      <c r="G3" s="2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">
      <c r="A4" s="3"/>
      <c r="B4" s="24"/>
      <c r="C4" s="24"/>
      <c r="D4" s="60" t="s">
        <v>4</v>
      </c>
      <c r="E4" s="61"/>
      <c r="F4" s="62" t="s">
        <v>5</v>
      </c>
      <c r="G4" s="5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">
      <c r="A5" s="8" t="s">
        <v>18</v>
      </c>
      <c r="B5" s="25" t="s">
        <v>2</v>
      </c>
      <c r="C5" s="25" t="s">
        <v>3</v>
      </c>
      <c r="D5" s="25" t="s">
        <v>19</v>
      </c>
      <c r="E5" s="25" t="s">
        <v>20</v>
      </c>
      <c r="F5" s="25" t="s">
        <v>21</v>
      </c>
      <c r="G5" s="25" t="s">
        <v>22</v>
      </c>
      <c r="H5" s="8" t="s">
        <v>49</v>
      </c>
      <c r="I5" s="8" t="s">
        <v>50</v>
      </c>
      <c r="J5" s="8" t="s">
        <v>12</v>
      </c>
      <c r="K5" s="8" t="s">
        <v>51</v>
      </c>
      <c r="L5" s="8" t="s">
        <v>52</v>
      </c>
      <c r="M5" s="8" t="s">
        <v>53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2">
      <c r="A6" s="8">
        <v>1</v>
      </c>
      <c r="B6" s="25">
        <v>160</v>
      </c>
      <c r="C6" s="9" t="s">
        <v>23</v>
      </c>
      <c r="D6" s="26">
        <v>31</v>
      </c>
      <c r="E6" s="26">
        <f t="shared" ref="E6:E29" si="0">B6*D6</f>
        <v>4960</v>
      </c>
      <c r="F6" s="27">
        <v>142.6</v>
      </c>
      <c r="G6" s="27">
        <f t="shared" ref="G6:G29" si="1">B6*F6</f>
        <v>22816</v>
      </c>
      <c r="H6" s="8">
        <v>365</v>
      </c>
      <c r="I6" s="11">
        <f t="shared" ref="I6:I29" si="2">H6-F6</f>
        <v>222.4</v>
      </c>
      <c r="J6" s="8">
        <f t="shared" ref="J6:J29" si="3">I6*B6</f>
        <v>35584</v>
      </c>
      <c r="K6" s="28">
        <f t="shared" ref="K6:K29" si="4">J6/$J$30*$D$39</f>
        <v>3679.2988273945457</v>
      </c>
      <c r="L6" s="8"/>
      <c r="M6" s="8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2">
      <c r="A7" s="8">
        <v>2</v>
      </c>
      <c r="B7" s="25">
        <v>190</v>
      </c>
      <c r="C7" s="9" t="s">
        <v>24</v>
      </c>
      <c r="D7" s="26">
        <v>27</v>
      </c>
      <c r="E7" s="26">
        <f t="shared" si="0"/>
        <v>5130</v>
      </c>
      <c r="F7" s="27">
        <v>124.2</v>
      </c>
      <c r="G7" s="27">
        <f t="shared" si="1"/>
        <v>23598</v>
      </c>
      <c r="H7" s="8">
        <v>320</v>
      </c>
      <c r="I7" s="11">
        <f t="shared" si="2"/>
        <v>195.8</v>
      </c>
      <c r="J7" s="8">
        <f t="shared" si="3"/>
        <v>37202</v>
      </c>
      <c r="K7" s="28">
        <f t="shared" si="4"/>
        <v>3846.5960818550998</v>
      </c>
      <c r="L7" s="8"/>
      <c r="M7" s="8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2">
      <c r="A8" s="8">
        <v>3</v>
      </c>
      <c r="B8" s="25">
        <v>320</v>
      </c>
      <c r="C8" s="9" t="s">
        <v>25</v>
      </c>
      <c r="D8" s="26">
        <v>32</v>
      </c>
      <c r="E8" s="26">
        <f t="shared" si="0"/>
        <v>10240</v>
      </c>
      <c r="F8" s="27">
        <v>147.19999999999999</v>
      </c>
      <c r="G8" s="27">
        <f t="shared" si="1"/>
        <v>47104</v>
      </c>
      <c r="H8" s="8">
        <v>370</v>
      </c>
      <c r="I8" s="11">
        <f t="shared" si="2"/>
        <v>222.8</v>
      </c>
      <c r="J8" s="8">
        <f t="shared" si="3"/>
        <v>71296</v>
      </c>
      <c r="K8" s="28">
        <f t="shared" si="4"/>
        <v>7371.8325426574165</v>
      </c>
      <c r="L8" s="8"/>
      <c r="M8" s="8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2">
      <c r="A9" s="8">
        <v>4</v>
      </c>
      <c r="B9" s="25">
        <v>240</v>
      </c>
      <c r="C9" s="9" t="s">
        <v>26</v>
      </c>
      <c r="D9" s="26">
        <v>80</v>
      </c>
      <c r="E9" s="26">
        <f t="shared" si="0"/>
        <v>19200</v>
      </c>
      <c r="F9" s="27">
        <v>368</v>
      </c>
      <c r="G9" s="27">
        <f t="shared" si="1"/>
        <v>88320</v>
      </c>
      <c r="H9" s="8">
        <v>920</v>
      </c>
      <c r="I9" s="11">
        <f t="shared" si="2"/>
        <v>552</v>
      </c>
      <c r="J9" s="8">
        <f t="shared" si="3"/>
        <v>132480</v>
      </c>
      <c r="K9" s="28">
        <f t="shared" si="4"/>
        <v>13698.108943717103</v>
      </c>
      <c r="L9" s="8"/>
      <c r="M9" s="8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2">
      <c r="A10" s="8">
        <v>5</v>
      </c>
      <c r="B10" s="25">
        <v>200</v>
      </c>
      <c r="C10" s="9" t="s">
        <v>27</v>
      </c>
      <c r="D10" s="26">
        <v>14</v>
      </c>
      <c r="E10" s="26">
        <f t="shared" si="0"/>
        <v>2800</v>
      </c>
      <c r="F10" s="27">
        <v>64.400000000000006</v>
      </c>
      <c r="G10" s="27">
        <f t="shared" si="1"/>
        <v>12880.000000000002</v>
      </c>
      <c r="H10" s="8">
        <v>150</v>
      </c>
      <c r="I10" s="11">
        <f t="shared" si="2"/>
        <v>85.6</v>
      </c>
      <c r="J10" s="8">
        <f t="shared" si="3"/>
        <v>17120</v>
      </c>
      <c r="K10" s="28">
        <f t="shared" si="4"/>
        <v>1770.1662523885627</v>
      </c>
      <c r="L10" s="8"/>
      <c r="M10" s="8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2">
      <c r="A11" s="8">
        <v>6</v>
      </c>
      <c r="B11" s="25">
        <v>260</v>
      </c>
      <c r="C11" s="9" t="s">
        <v>28</v>
      </c>
      <c r="D11" s="26">
        <v>18</v>
      </c>
      <c r="E11" s="26">
        <f t="shared" si="0"/>
        <v>4680</v>
      </c>
      <c r="F11" s="27">
        <v>82.8</v>
      </c>
      <c r="G11" s="27">
        <f t="shared" si="1"/>
        <v>21528</v>
      </c>
      <c r="H11" s="8">
        <v>200</v>
      </c>
      <c r="I11" s="11">
        <f t="shared" si="2"/>
        <v>117.2</v>
      </c>
      <c r="J11" s="8">
        <f t="shared" si="3"/>
        <v>30472</v>
      </c>
      <c r="K11" s="28">
        <f t="shared" si="4"/>
        <v>3150.7304931532876</v>
      </c>
      <c r="L11" s="8"/>
      <c r="M11" s="8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 x14ac:dyDescent="0.2">
      <c r="A12" s="8">
        <v>7</v>
      </c>
      <c r="B12" s="25">
        <v>150</v>
      </c>
      <c r="C12" s="9" t="s">
        <v>29</v>
      </c>
      <c r="D12" s="26">
        <v>118</v>
      </c>
      <c r="E12" s="26">
        <f t="shared" si="0"/>
        <v>17700</v>
      </c>
      <c r="F12" s="27">
        <v>542.79999999999995</v>
      </c>
      <c r="G12" s="27">
        <f t="shared" si="1"/>
        <v>81420</v>
      </c>
      <c r="H12" s="8">
        <v>1370</v>
      </c>
      <c r="I12" s="11">
        <f t="shared" si="2"/>
        <v>827.2</v>
      </c>
      <c r="J12" s="8">
        <f t="shared" si="3"/>
        <v>124080</v>
      </c>
      <c r="K12" s="28">
        <f t="shared" si="4"/>
        <v>12829.569427358228</v>
      </c>
      <c r="L12" s="8"/>
      <c r="M12" s="8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 x14ac:dyDescent="0.2">
      <c r="A13" s="8">
        <v>8</v>
      </c>
      <c r="B13" s="25">
        <v>110</v>
      </c>
      <c r="C13" s="9" t="s">
        <v>30</v>
      </c>
      <c r="D13" s="26">
        <v>204</v>
      </c>
      <c r="E13" s="26">
        <f t="shared" si="0"/>
        <v>22440</v>
      </c>
      <c r="F13" s="27">
        <v>938.4</v>
      </c>
      <c r="G13" s="27">
        <f t="shared" si="1"/>
        <v>103224</v>
      </c>
      <c r="H13" s="8">
        <v>2260</v>
      </c>
      <c r="I13" s="11">
        <f t="shared" si="2"/>
        <v>1321.6</v>
      </c>
      <c r="J13" s="8">
        <f t="shared" si="3"/>
        <v>145376</v>
      </c>
      <c r="K13" s="28">
        <f t="shared" si="4"/>
        <v>15031.523896450917</v>
      </c>
      <c r="L13" s="8"/>
      <c r="M13" s="8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2">
      <c r="A14" s="8">
        <v>9</v>
      </c>
      <c r="B14" s="25">
        <v>270</v>
      </c>
      <c r="C14" s="9" t="s">
        <v>31</v>
      </c>
      <c r="D14" s="26">
        <v>18</v>
      </c>
      <c r="E14" s="26">
        <f t="shared" si="0"/>
        <v>4860</v>
      </c>
      <c r="F14" s="27">
        <v>82.8</v>
      </c>
      <c r="G14" s="27">
        <f t="shared" si="1"/>
        <v>22356</v>
      </c>
      <c r="H14" s="8">
        <v>220</v>
      </c>
      <c r="I14" s="11">
        <f t="shared" si="2"/>
        <v>137.19999999999999</v>
      </c>
      <c r="J14" s="8">
        <f t="shared" si="3"/>
        <v>37044</v>
      </c>
      <c r="K14" s="28">
        <f t="shared" si="4"/>
        <v>3830.2592671426355</v>
      </c>
      <c r="L14" s="8"/>
      <c r="M14" s="8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2">
      <c r="A15" s="8">
        <v>10</v>
      </c>
      <c r="B15" s="25">
        <v>150</v>
      </c>
      <c r="C15" s="9" t="s">
        <v>32</v>
      </c>
      <c r="D15" s="26">
        <v>23</v>
      </c>
      <c r="E15" s="26">
        <f t="shared" si="0"/>
        <v>3450</v>
      </c>
      <c r="F15" s="27">
        <v>105.8</v>
      </c>
      <c r="G15" s="27">
        <f t="shared" si="1"/>
        <v>15870</v>
      </c>
      <c r="H15" s="8">
        <v>270</v>
      </c>
      <c r="I15" s="11">
        <f t="shared" si="2"/>
        <v>164.2</v>
      </c>
      <c r="J15" s="8">
        <f t="shared" si="3"/>
        <v>24630</v>
      </c>
      <c r="K15" s="28">
        <f t="shared" si="4"/>
        <v>2546.6819390379846</v>
      </c>
      <c r="L15" s="8"/>
      <c r="M15" s="8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25" customHeight="1" x14ac:dyDescent="0.2">
      <c r="A16" s="8">
        <v>11</v>
      </c>
      <c r="B16" s="25">
        <v>130</v>
      </c>
      <c r="C16" s="9" t="s">
        <v>33</v>
      </c>
      <c r="D16" s="26">
        <v>16</v>
      </c>
      <c r="E16" s="26">
        <f t="shared" si="0"/>
        <v>2080</v>
      </c>
      <c r="F16" s="27">
        <v>73.599999999999994</v>
      </c>
      <c r="G16" s="27">
        <f t="shared" si="1"/>
        <v>9568</v>
      </c>
      <c r="H16" s="8">
        <v>190</v>
      </c>
      <c r="I16" s="11">
        <f t="shared" si="2"/>
        <v>116.4</v>
      </c>
      <c r="J16" s="8">
        <f t="shared" si="3"/>
        <v>15132</v>
      </c>
      <c r="K16" s="28">
        <f t="shared" si="4"/>
        <v>1564.6119001836291</v>
      </c>
      <c r="L16" s="8"/>
      <c r="M16" s="8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25" customHeight="1" x14ac:dyDescent="0.2">
      <c r="A17" s="8">
        <v>12</v>
      </c>
      <c r="B17" s="25">
        <v>250</v>
      </c>
      <c r="C17" s="9" t="s">
        <v>34</v>
      </c>
      <c r="D17" s="26">
        <v>21</v>
      </c>
      <c r="E17" s="26">
        <f t="shared" si="0"/>
        <v>5250</v>
      </c>
      <c r="F17" s="27">
        <v>96.6</v>
      </c>
      <c r="G17" s="27">
        <f t="shared" si="1"/>
        <v>24150</v>
      </c>
      <c r="H17" s="8">
        <v>250</v>
      </c>
      <c r="I17" s="11">
        <f t="shared" si="2"/>
        <v>153.4</v>
      </c>
      <c r="J17" s="8">
        <f t="shared" si="3"/>
        <v>38350</v>
      </c>
      <c r="K17" s="28">
        <f t="shared" si="4"/>
        <v>3965.2964824241462</v>
      </c>
      <c r="L17" s="8"/>
      <c r="M17" s="8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customHeight="1" x14ac:dyDescent="0.2">
      <c r="A18" s="8">
        <v>13</v>
      </c>
      <c r="B18" s="25">
        <v>280</v>
      </c>
      <c r="C18" s="9" t="s">
        <v>35</v>
      </c>
      <c r="D18" s="26">
        <v>231</v>
      </c>
      <c r="E18" s="26">
        <f t="shared" si="0"/>
        <v>64680</v>
      </c>
      <c r="F18" s="27">
        <v>1062.5999999999999</v>
      </c>
      <c r="G18" s="27">
        <f t="shared" si="1"/>
        <v>297528</v>
      </c>
      <c r="H18" s="8">
        <v>2650</v>
      </c>
      <c r="I18" s="11">
        <f t="shared" si="2"/>
        <v>1587.4</v>
      </c>
      <c r="J18" s="8">
        <f t="shared" si="3"/>
        <v>444472</v>
      </c>
      <c r="K18" s="28">
        <f t="shared" si="4"/>
        <v>45957.320942269238</v>
      </c>
      <c r="L18" s="8"/>
      <c r="M18" s="8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25" customHeight="1" x14ac:dyDescent="0.2">
      <c r="A19" s="8">
        <v>14</v>
      </c>
      <c r="B19" s="25">
        <v>260</v>
      </c>
      <c r="C19" s="9" t="s">
        <v>36</v>
      </c>
      <c r="D19" s="26">
        <v>28</v>
      </c>
      <c r="E19" s="26">
        <f t="shared" si="0"/>
        <v>7280</v>
      </c>
      <c r="F19" s="27">
        <v>128.80000000000001</v>
      </c>
      <c r="G19" s="27">
        <f t="shared" si="1"/>
        <v>33488</v>
      </c>
      <c r="H19" s="8">
        <v>315</v>
      </c>
      <c r="I19" s="11">
        <f t="shared" si="2"/>
        <v>186.2</v>
      </c>
      <c r="J19" s="8">
        <f t="shared" si="3"/>
        <v>48412</v>
      </c>
      <c r="K19" s="28">
        <f t="shared" si="4"/>
        <v>5005.682745948312</v>
      </c>
      <c r="L19" s="8"/>
      <c r="M19" s="8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 customHeight="1" x14ac:dyDescent="0.2">
      <c r="A20" s="8">
        <v>15</v>
      </c>
      <c r="B20" s="25">
        <v>410</v>
      </c>
      <c r="C20" s="9" t="s">
        <v>37</v>
      </c>
      <c r="D20" s="26">
        <v>21</v>
      </c>
      <c r="E20" s="26">
        <f t="shared" si="0"/>
        <v>8610</v>
      </c>
      <c r="F20" s="27">
        <v>96.6</v>
      </c>
      <c r="G20" s="27">
        <f t="shared" si="1"/>
        <v>39606</v>
      </c>
      <c r="H20" s="8">
        <v>220</v>
      </c>
      <c r="I20" s="11">
        <f t="shared" si="2"/>
        <v>123.4</v>
      </c>
      <c r="J20" s="8">
        <f t="shared" si="3"/>
        <v>50594</v>
      </c>
      <c r="K20" s="28">
        <f t="shared" si="4"/>
        <v>5231.2962250786768</v>
      </c>
      <c r="L20" s="8"/>
      <c r="M20" s="8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25" customHeight="1" x14ac:dyDescent="0.2">
      <c r="A21" s="8">
        <v>16</v>
      </c>
      <c r="B21" s="25">
        <v>240</v>
      </c>
      <c r="C21" s="9" t="s">
        <v>38</v>
      </c>
      <c r="D21" s="26">
        <v>25</v>
      </c>
      <c r="E21" s="26">
        <f t="shared" si="0"/>
        <v>6000</v>
      </c>
      <c r="F21" s="27">
        <v>115</v>
      </c>
      <c r="G21" s="27">
        <f t="shared" si="1"/>
        <v>27600</v>
      </c>
      <c r="H21" s="8">
        <v>280</v>
      </c>
      <c r="I21" s="11">
        <f t="shared" si="2"/>
        <v>165</v>
      </c>
      <c r="J21" s="8">
        <f t="shared" si="3"/>
        <v>39600</v>
      </c>
      <c r="K21" s="28">
        <f t="shared" si="4"/>
        <v>4094.5434342632648</v>
      </c>
      <c r="L21" s="8"/>
      <c r="M21" s="8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 x14ac:dyDescent="0.2">
      <c r="A22" s="8">
        <v>17</v>
      </c>
      <c r="B22" s="25">
        <v>240</v>
      </c>
      <c r="C22" s="9" t="s">
        <v>39</v>
      </c>
      <c r="D22" s="26">
        <v>32</v>
      </c>
      <c r="E22" s="26">
        <f t="shared" si="0"/>
        <v>7680</v>
      </c>
      <c r="F22" s="27">
        <v>147.19999999999999</v>
      </c>
      <c r="G22" s="27">
        <f t="shared" si="1"/>
        <v>35328</v>
      </c>
      <c r="H22" s="8">
        <v>375</v>
      </c>
      <c r="I22" s="11">
        <f t="shared" si="2"/>
        <v>227.8</v>
      </c>
      <c r="J22" s="8">
        <f t="shared" si="3"/>
        <v>54672</v>
      </c>
      <c r="K22" s="28">
        <f t="shared" si="4"/>
        <v>5652.9514807586156</v>
      </c>
      <c r="L22" s="8"/>
      <c r="M22" s="8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customHeight="1" x14ac:dyDescent="0.2">
      <c r="A23" s="8">
        <v>18</v>
      </c>
      <c r="B23" s="25">
        <v>160</v>
      </c>
      <c r="C23" s="9" t="s">
        <v>40</v>
      </c>
      <c r="D23" s="26">
        <v>29</v>
      </c>
      <c r="E23" s="26">
        <f t="shared" si="0"/>
        <v>4640</v>
      </c>
      <c r="F23" s="27">
        <v>133.4</v>
      </c>
      <c r="G23" s="27">
        <f t="shared" si="1"/>
        <v>21344</v>
      </c>
      <c r="H23" s="8">
        <v>320</v>
      </c>
      <c r="I23" s="11">
        <f t="shared" si="2"/>
        <v>186.6</v>
      </c>
      <c r="J23" s="8">
        <f t="shared" si="3"/>
        <v>29856</v>
      </c>
      <c r="K23" s="28">
        <f t="shared" si="4"/>
        <v>3087.0375952869704</v>
      </c>
      <c r="L23" s="8"/>
      <c r="M23" s="8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 customHeight="1" x14ac:dyDescent="0.2">
      <c r="A24" s="8">
        <v>19</v>
      </c>
      <c r="B24" s="25">
        <v>100</v>
      </c>
      <c r="C24" s="9" t="s">
        <v>41</v>
      </c>
      <c r="D24" s="26">
        <v>22</v>
      </c>
      <c r="E24" s="26">
        <f t="shared" si="0"/>
        <v>2200</v>
      </c>
      <c r="F24" s="27">
        <v>101.2</v>
      </c>
      <c r="G24" s="27">
        <f t="shared" si="1"/>
        <v>10120</v>
      </c>
      <c r="H24" s="8">
        <v>275</v>
      </c>
      <c r="I24" s="11">
        <f t="shared" si="2"/>
        <v>173.8</v>
      </c>
      <c r="J24" s="8">
        <f t="shared" si="3"/>
        <v>17380</v>
      </c>
      <c r="K24" s="28">
        <f t="shared" si="4"/>
        <v>1797.0496183710993</v>
      </c>
      <c r="L24" s="8"/>
      <c r="M24" s="8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25" customHeight="1" x14ac:dyDescent="0.2">
      <c r="A25" s="8">
        <v>20</v>
      </c>
      <c r="B25" s="25">
        <v>270</v>
      </c>
      <c r="C25" s="9" t="s">
        <v>42</v>
      </c>
      <c r="D25" s="26">
        <v>39</v>
      </c>
      <c r="E25" s="26">
        <f t="shared" si="0"/>
        <v>10530</v>
      </c>
      <c r="F25" s="27">
        <v>179.4</v>
      </c>
      <c r="G25" s="27">
        <f t="shared" si="1"/>
        <v>48438</v>
      </c>
      <c r="H25" s="8">
        <v>450</v>
      </c>
      <c r="I25" s="11">
        <f t="shared" si="2"/>
        <v>270.60000000000002</v>
      </c>
      <c r="J25" s="8">
        <f t="shared" si="3"/>
        <v>73062</v>
      </c>
      <c r="K25" s="28">
        <f t="shared" si="4"/>
        <v>7554.4326362157235</v>
      </c>
      <c r="L25" s="8"/>
      <c r="M25" s="8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25" customHeight="1" x14ac:dyDescent="0.2">
      <c r="A26" s="8">
        <v>21</v>
      </c>
      <c r="B26" s="25">
        <v>250</v>
      </c>
      <c r="C26" s="9" t="s">
        <v>43</v>
      </c>
      <c r="D26" s="26">
        <v>75</v>
      </c>
      <c r="E26" s="26">
        <f t="shared" si="0"/>
        <v>18750</v>
      </c>
      <c r="F26" s="27">
        <v>345</v>
      </c>
      <c r="G26" s="27">
        <f t="shared" si="1"/>
        <v>86250</v>
      </c>
      <c r="H26" s="8">
        <v>860</v>
      </c>
      <c r="I26" s="11">
        <f t="shared" si="2"/>
        <v>515</v>
      </c>
      <c r="J26" s="8">
        <f t="shared" si="3"/>
        <v>128750</v>
      </c>
      <c r="K26" s="28">
        <f t="shared" si="4"/>
        <v>13312.436039429174</v>
      </c>
      <c r="L26" s="8"/>
      <c r="M26" s="8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25" customHeight="1" x14ac:dyDescent="0.2">
      <c r="A27" s="8">
        <v>22</v>
      </c>
      <c r="B27" s="25">
        <v>200</v>
      </c>
      <c r="C27" s="9" t="s">
        <v>44</v>
      </c>
      <c r="D27" s="26">
        <v>3</v>
      </c>
      <c r="E27" s="26">
        <f t="shared" si="0"/>
        <v>600</v>
      </c>
      <c r="F27" s="27">
        <v>12.6</v>
      </c>
      <c r="G27" s="27">
        <f t="shared" si="1"/>
        <v>2520</v>
      </c>
      <c r="H27" s="8">
        <v>35</v>
      </c>
      <c r="I27" s="11">
        <f t="shared" si="2"/>
        <v>22.4</v>
      </c>
      <c r="J27" s="8">
        <f t="shared" si="3"/>
        <v>4480</v>
      </c>
      <c r="K27" s="28">
        <f t="shared" si="4"/>
        <v>463.22107539139961</v>
      </c>
      <c r="L27" s="8"/>
      <c r="M27" s="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25" customHeight="1" x14ac:dyDescent="0.2">
      <c r="A28" s="8">
        <v>23</v>
      </c>
      <c r="B28" s="25">
        <v>300</v>
      </c>
      <c r="C28" s="9" t="s">
        <v>45</v>
      </c>
      <c r="D28" s="26">
        <v>3.5</v>
      </c>
      <c r="E28" s="26">
        <f t="shared" si="0"/>
        <v>1050</v>
      </c>
      <c r="F28" s="27">
        <v>14.7</v>
      </c>
      <c r="G28" s="27">
        <f t="shared" si="1"/>
        <v>4410</v>
      </c>
      <c r="H28" s="8">
        <v>57</v>
      </c>
      <c r="I28" s="11">
        <f t="shared" si="2"/>
        <v>42.3</v>
      </c>
      <c r="J28" s="8">
        <f t="shared" si="3"/>
        <v>12690</v>
      </c>
      <c r="K28" s="28">
        <f t="shared" si="4"/>
        <v>1312.115055070728</v>
      </c>
      <c r="L28" s="8"/>
      <c r="M28" s="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25" customHeight="1" x14ac:dyDescent="0.2">
      <c r="A29" s="8">
        <v>24</v>
      </c>
      <c r="B29" s="25">
        <v>450</v>
      </c>
      <c r="C29" s="9" t="s">
        <v>46</v>
      </c>
      <c r="D29" s="26">
        <v>15</v>
      </c>
      <c r="E29" s="26">
        <f t="shared" si="0"/>
        <v>6750</v>
      </c>
      <c r="F29" s="27">
        <v>63</v>
      </c>
      <c r="G29" s="27">
        <f t="shared" si="1"/>
        <v>28350</v>
      </c>
      <c r="H29" s="8">
        <v>175</v>
      </c>
      <c r="I29" s="11">
        <f t="shared" si="2"/>
        <v>112</v>
      </c>
      <c r="J29" s="8">
        <f t="shared" si="3"/>
        <v>50400</v>
      </c>
      <c r="K29" s="28">
        <f t="shared" si="4"/>
        <v>5211.2370981532449</v>
      </c>
      <c r="L29" s="8"/>
      <c r="M29" s="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48" customHeight="1" x14ac:dyDescent="0.2">
      <c r="A30" s="8"/>
      <c r="B30" s="25">
        <f>SUM(B6:B29)</f>
        <v>5590</v>
      </c>
      <c r="C30" s="29" t="s">
        <v>47</v>
      </c>
      <c r="D30" s="30"/>
      <c r="E30" s="31">
        <f>SUM(E6:E29)</f>
        <v>241560</v>
      </c>
      <c r="F30" s="32"/>
      <c r="G30" s="33">
        <f>SUM(G6:G29)</f>
        <v>1107816</v>
      </c>
      <c r="H30" s="8"/>
      <c r="I30" s="8"/>
      <c r="J30" s="28">
        <f>SUM(J6:J29)</f>
        <v>1663134</v>
      </c>
      <c r="K30" s="8"/>
      <c r="L30" s="8"/>
      <c r="M30" s="8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25" customHeight="1" x14ac:dyDescent="0.2">
      <c r="A31" s="21"/>
      <c r="B31" s="21"/>
      <c r="C31" s="21"/>
      <c r="D31" s="21"/>
      <c r="E31" s="21"/>
      <c r="F31" s="21"/>
      <c r="G31" s="2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">
      <c r="A32" s="21"/>
      <c r="B32" s="21"/>
      <c r="C32" s="21"/>
      <c r="D32" s="21"/>
      <c r="E32" s="21"/>
      <c r="F32" s="21"/>
      <c r="G32" s="2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">
      <c r="A34" s="3"/>
      <c r="B34" s="3"/>
      <c r="C34" s="34" t="s">
        <v>54</v>
      </c>
      <c r="D34" s="34" t="s">
        <v>55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">
      <c r="A35" s="3"/>
      <c r="B35" s="3"/>
      <c r="C35" s="35" t="s">
        <v>56</v>
      </c>
      <c r="D35" s="36">
        <v>16948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">
      <c r="A36" s="3"/>
      <c r="B36" s="3"/>
      <c r="C36" s="35" t="s">
        <v>57</v>
      </c>
      <c r="D36" s="36">
        <v>12800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">
      <c r="A37" s="3"/>
      <c r="B37" s="3"/>
      <c r="C37" s="35" t="s">
        <v>58</v>
      </c>
      <c r="D37" s="36">
        <v>640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">
      <c r="A38" s="3"/>
      <c r="B38" s="3"/>
      <c r="C38" s="35" t="s">
        <v>59</v>
      </c>
      <c r="D38" s="36">
        <v>141576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">
      <c r="A39" s="3"/>
      <c r="B39" s="3"/>
      <c r="C39" s="37" t="s">
        <v>48</v>
      </c>
      <c r="D39" s="38">
        <f>SUM(D35:D38)</f>
        <v>171964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">
      <c r="A40" s="3"/>
      <c r="B40" s="3"/>
      <c r="C40" s="44" t="s">
        <v>62</v>
      </c>
      <c r="D40" s="45">
        <f>B30</f>
        <v>5590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">
      <c r="A41" s="3"/>
      <c r="B41" s="3"/>
      <c r="C41" s="44" t="s">
        <v>63</v>
      </c>
      <c r="D41" s="38">
        <f>D39/D40</f>
        <v>30.762790697674419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1:C1"/>
    <mergeCell ref="D1:G1"/>
    <mergeCell ref="D4:E4"/>
    <mergeCell ref="F4:G4"/>
  </mergeCells>
  <pageMargins left="0.7" right="0.7" top="0.75" bottom="0.75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0"/>
  <sheetViews>
    <sheetView topLeftCell="C3" workbookViewId="0">
      <selection activeCell="D47" sqref="D47"/>
    </sheetView>
  </sheetViews>
  <sheetFormatPr baseColWidth="10" defaultColWidth="14.33203125" defaultRowHeight="15" customHeight="1" x14ac:dyDescent="0.2"/>
  <cols>
    <col min="1" max="2" width="4" customWidth="1"/>
    <col min="3" max="3" width="21.83203125" customWidth="1"/>
    <col min="4" max="4" width="47.33203125" customWidth="1"/>
    <col min="5" max="5" width="11.1640625" customWidth="1"/>
    <col min="6" max="7" width="18.6640625" customWidth="1"/>
    <col min="8" max="8" width="16.6640625" customWidth="1"/>
    <col min="9" max="9" width="13.1640625" customWidth="1"/>
    <col min="10" max="10" width="15.1640625" customWidth="1"/>
    <col min="11" max="11" width="15" customWidth="1"/>
  </cols>
  <sheetData>
    <row r="1" spans="1:11" ht="14.25" hidden="1" customHeight="1" x14ac:dyDescent="0.2">
      <c r="A1" s="1"/>
      <c r="B1" s="1"/>
      <c r="C1" s="2">
        <v>4</v>
      </c>
      <c r="D1" s="1" t="s">
        <v>0</v>
      </c>
      <c r="E1" s="1"/>
      <c r="F1" s="1"/>
      <c r="G1" s="1"/>
      <c r="H1" s="1"/>
      <c r="I1" s="1"/>
      <c r="J1" s="1"/>
      <c r="K1" s="1"/>
    </row>
    <row r="2" spans="1:11" ht="14.25" hidden="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4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4.25" hidden="1" customHeight="1" x14ac:dyDescent="0.2">
      <c r="A4" s="3"/>
      <c r="B4" s="3"/>
      <c r="C4" s="46" t="s">
        <v>1</v>
      </c>
      <c r="D4" s="47"/>
      <c r="E4" s="47"/>
      <c r="F4" s="47"/>
      <c r="G4" s="4"/>
      <c r="H4" s="3"/>
      <c r="I4" s="3"/>
      <c r="J4" s="3"/>
      <c r="K4" s="3"/>
    </row>
    <row r="5" spans="1:11" ht="14.25" hidden="1" customHeight="1" x14ac:dyDescent="0.2">
      <c r="A5" s="3"/>
      <c r="B5" s="3"/>
      <c r="C5" s="48"/>
      <c r="D5" s="49"/>
      <c r="E5" s="49"/>
      <c r="F5" s="49"/>
      <c r="G5" s="4"/>
      <c r="H5" s="3"/>
      <c r="I5" s="3"/>
      <c r="J5" s="3"/>
      <c r="K5" s="3"/>
    </row>
    <row r="6" spans="1:11" ht="15.75" customHeight="1" x14ac:dyDescent="0.2">
      <c r="A6" s="3"/>
      <c r="B6" s="3"/>
      <c r="C6" s="50" t="s">
        <v>2</v>
      </c>
      <c r="D6" s="50" t="s">
        <v>3</v>
      </c>
      <c r="E6" s="50" t="s">
        <v>9</v>
      </c>
      <c r="F6" s="50" t="s">
        <v>11</v>
      </c>
      <c r="G6" s="50" t="s">
        <v>13</v>
      </c>
      <c r="H6" s="50" t="s">
        <v>14</v>
      </c>
      <c r="I6" s="50" t="s">
        <v>15</v>
      </c>
      <c r="J6" s="50" t="s">
        <v>16</v>
      </c>
      <c r="K6" s="50" t="s">
        <v>17</v>
      </c>
    </row>
    <row r="7" spans="1:11" ht="14.25" customHeight="1" x14ac:dyDescent="0.2">
      <c r="A7" s="5" t="s">
        <v>18</v>
      </c>
      <c r="B7" s="6"/>
      <c r="C7" s="51"/>
      <c r="D7" s="51"/>
      <c r="E7" s="51"/>
      <c r="F7" s="51"/>
      <c r="G7" s="51"/>
      <c r="H7" s="51"/>
      <c r="I7" s="51"/>
      <c r="J7" s="51"/>
      <c r="K7" s="51"/>
    </row>
    <row r="8" spans="1:11" ht="14.25" customHeight="1" x14ac:dyDescent="0.2">
      <c r="A8" s="5">
        <v>1</v>
      </c>
      <c r="B8" s="6"/>
      <c r="C8" s="8">
        <v>160</v>
      </c>
      <c r="D8" s="9" t="s">
        <v>23</v>
      </c>
      <c r="E8" s="8">
        <v>365</v>
      </c>
      <c r="F8" s="11"/>
      <c r="G8" s="12"/>
      <c r="H8" s="11"/>
      <c r="I8" s="13"/>
      <c r="J8" s="14"/>
      <c r="K8" s="13"/>
    </row>
    <row r="9" spans="1:11" ht="14.25" customHeight="1" x14ac:dyDescent="0.2">
      <c r="A9" s="5">
        <v>2</v>
      </c>
      <c r="B9" s="6"/>
      <c r="C9" s="8">
        <v>190</v>
      </c>
      <c r="D9" s="9" t="s">
        <v>24</v>
      </c>
      <c r="E9" s="8">
        <v>320</v>
      </c>
      <c r="F9" s="11"/>
      <c r="G9" s="12"/>
      <c r="H9" s="11"/>
      <c r="I9" s="13"/>
      <c r="J9" s="14"/>
      <c r="K9" s="13"/>
    </row>
    <row r="10" spans="1:11" ht="14.25" customHeight="1" x14ac:dyDescent="0.2">
      <c r="A10" s="5">
        <v>3</v>
      </c>
      <c r="B10" s="6"/>
      <c r="C10" s="8">
        <v>320</v>
      </c>
      <c r="D10" s="9" t="s">
        <v>25</v>
      </c>
      <c r="E10" s="8">
        <v>370</v>
      </c>
      <c r="F10" s="11"/>
      <c r="G10" s="12"/>
      <c r="H10" s="11"/>
      <c r="I10" s="13"/>
      <c r="J10" s="14"/>
      <c r="K10" s="13"/>
    </row>
    <row r="11" spans="1:11" ht="14.25" customHeight="1" x14ac:dyDescent="0.2">
      <c r="A11" s="5">
        <v>4</v>
      </c>
      <c r="B11" s="6"/>
      <c r="C11" s="8">
        <v>240</v>
      </c>
      <c r="D11" s="9" t="s">
        <v>26</v>
      </c>
      <c r="E11" s="8">
        <v>920</v>
      </c>
      <c r="F11" s="11"/>
      <c r="G11" s="12"/>
      <c r="H11" s="11"/>
      <c r="I11" s="13"/>
      <c r="J11" s="14"/>
      <c r="K11" s="13"/>
    </row>
    <row r="12" spans="1:11" ht="14.25" customHeight="1" x14ac:dyDescent="0.2">
      <c r="A12" s="5">
        <v>5</v>
      </c>
      <c r="B12" s="6"/>
      <c r="C12" s="8">
        <v>200</v>
      </c>
      <c r="D12" s="9" t="s">
        <v>27</v>
      </c>
      <c r="E12" s="8">
        <v>150</v>
      </c>
      <c r="F12" s="11"/>
      <c r="G12" s="12"/>
      <c r="H12" s="11"/>
      <c r="I12" s="13"/>
      <c r="J12" s="14"/>
      <c r="K12" s="13"/>
    </row>
    <row r="13" spans="1:11" ht="14.25" customHeight="1" x14ac:dyDescent="0.2">
      <c r="A13" s="5">
        <v>6</v>
      </c>
      <c r="B13" s="6"/>
      <c r="C13" s="8">
        <v>260</v>
      </c>
      <c r="D13" s="9" t="s">
        <v>28</v>
      </c>
      <c r="E13" s="8">
        <v>200</v>
      </c>
      <c r="F13" s="11"/>
      <c r="G13" s="12"/>
      <c r="H13" s="11"/>
      <c r="I13" s="13"/>
      <c r="J13" s="14"/>
      <c r="K13" s="13"/>
    </row>
    <row r="14" spans="1:11" ht="14.25" customHeight="1" x14ac:dyDescent="0.2">
      <c r="A14" s="5">
        <v>7</v>
      </c>
      <c r="B14" s="6"/>
      <c r="C14" s="8">
        <v>150</v>
      </c>
      <c r="D14" s="9" t="s">
        <v>29</v>
      </c>
      <c r="E14" s="8">
        <v>1370</v>
      </c>
      <c r="F14" s="11"/>
      <c r="G14" s="12"/>
      <c r="H14" s="11"/>
      <c r="I14" s="13"/>
      <c r="J14" s="14"/>
      <c r="K14" s="13"/>
    </row>
    <row r="15" spans="1:11" ht="14.25" customHeight="1" x14ac:dyDescent="0.2">
      <c r="A15" s="5">
        <v>8</v>
      </c>
      <c r="B15" s="6"/>
      <c r="C15" s="8">
        <v>110</v>
      </c>
      <c r="D15" s="9" t="s">
        <v>30</v>
      </c>
      <c r="E15" s="8">
        <v>2260</v>
      </c>
      <c r="F15" s="11"/>
      <c r="G15" s="12"/>
      <c r="H15" s="11"/>
      <c r="I15" s="13"/>
      <c r="J15" s="14"/>
      <c r="K15" s="13"/>
    </row>
    <row r="16" spans="1:11" ht="14.25" customHeight="1" x14ac:dyDescent="0.2">
      <c r="A16" s="5">
        <v>9</v>
      </c>
      <c r="B16" s="6"/>
      <c r="C16" s="8">
        <v>270</v>
      </c>
      <c r="D16" s="9" t="s">
        <v>31</v>
      </c>
      <c r="E16" s="8">
        <v>220</v>
      </c>
      <c r="F16" s="11"/>
      <c r="G16" s="12"/>
      <c r="H16" s="11"/>
      <c r="I16" s="13"/>
      <c r="J16" s="14"/>
      <c r="K16" s="13"/>
    </row>
    <row r="17" spans="1:11" ht="14.25" customHeight="1" x14ac:dyDescent="0.2">
      <c r="A17" s="5">
        <v>10</v>
      </c>
      <c r="B17" s="6"/>
      <c r="C17" s="8">
        <v>150</v>
      </c>
      <c r="D17" s="9" t="s">
        <v>32</v>
      </c>
      <c r="E17" s="8">
        <v>270</v>
      </c>
      <c r="F17" s="11"/>
      <c r="G17" s="12"/>
      <c r="H17" s="11"/>
      <c r="I17" s="13"/>
      <c r="J17" s="14"/>
      <c r="K17" s="13"/>
    </row>
    <row r="18" spans="1:11" ht="14.25" customHeight="1" x14ac:dyDescent="0.2">
      <c r="A18" s="5">
        <v>11</v>
      </c>
      <c r="B18" s="6"/>
      <c r="C18" s="8">
        <v>130</v>
      </c>
      <c r="D18" s="9" t="s">
        <v>33</v>
      </c>
      <c r="E18" s="8">
        <v>190</v>
      </c>
      <c r="F18" s="11"/>
      <c r="G18" s="12"/>
      <c r="H18" s="11"/>
      <c r="I18" s="13"/>
      <c r="J18" s="14"/>
      <c r="K18" s="13"/>
    </row>
    <row r="19" spans="1:11" ht="14.25" customHeight="1" x14ac:dyDescent="0.2">
      <c r="A19" s="5">
        <v>12</v>
      </c>
      <c r="B19" s="6"/>
      <c r="C19" s="8">
        <v>250</v>
      </c>
      <c r="D19" s="9" t="s">
        <v>34</v>
      </c>
      <c r="E19" s="8">
        <v>250</v>
      </c>
      <c r="F19" s="11"/>
      <c r="G19" s="12"/>
      <c r="H19" s="11"/>
      <c r="I19" s="13"/>
      <c r="J19" s="14"/>
      <c r="K19" s="13"/>
    </row>
    <row r="20" spans="1:11" ht="14.25" customHeight="1" x14ac:dyDescent="0.2">
      <c r="A20" s="5">
        <v>13</v>
      </c>
      <c r="B20" s="6"/>
      <c r="C20" s="8">
        <v>280</v>
      </c>
      <c r="D20" s="9" t="s">
        <v>35</v>
      </c>
      <c r="E20" s="8">
        <v>2650</v>
      </c>
      <c r="F20" s="11"/>
      <c r="G20" s="12"/>
      <c r="H20" s="11"/>
      <c r="I20" s="13"/>
      <c r="J20" s="14"/>
      <c r="K20" s="13"/>
    </row>
    <row r="21" spans="1:11" ht="14.25" customHeight="1" x14ac:dyDescent="0.2">
      <c r="A21" s="5">
        <v>14</v>
      </c>
      <c r="B21" s="6"/>
      <c r="C21" s="8">
        <v>260</v>
      </c>
      <c r="D21" s="9" t="s">
        <v>36</v>
      </c>
      <c r="E21" s="8">
        <v>315</v>
      </c>
      <c r="F21" s="11"/>
      <c r="G21" s="12"/>
      <c r="H21" s="11"/>
      <c r="I21" s="13"/>
      <c r="J21" s="14"/>
      <c r="K21" s="13"/>
    </row>
    <row r="22" spans="1:11" ht="14.25" customHeight="1" x14ac:dyDescent="0.2">
      <c r="A22" s="5">
        <v>15</v>
      </c>
      <c r="B22" s="6"/>
      <c r="C22" s="8">
        <v>410</v>
      </c>
      <c r="D22" s="9" t="s">
        <v>37</v>
      </c>
      <c r="E22" s="8">
        <v>220</v>
      </c>
      <c r="F22" s="11"/>
      <c r="G22" s="12"/>
      <c r="H22" s="11"/>
      <c r="I22" s="13"/>
      <c r="J22" s="14"/>
      <c r="K22" s="13"/>
    </row>
    <row r="23" spans="1:11" ht="14.25" customHeight="1" x14ac:dyDescent="0.2">
      <c r="A23" s="5">
        <v>16</v>
      </c>
      <c r="B23" s="6"/>
      <c r="C23" s="8">
        <v>240</v>
      </c>
      <c r="D23" s="9" t="s">
        <v>38</v>
      </c>
      <c r="E23" s="8">
        <v>280</v>
      </c>
      <c r="F23" s="11"/>
      <c r="G23" s="12"/>
      <c r="H23" s="11"/>
      <c r="I23" s="13"/>
      <c r="J23" s="14"/>
      <c r="K23" s="13"/>
    </row>
    <row r="24" spans="1:11" ht="14.25" customHeight="1" x14ac:dyDescent="0.2">
      <c r="A24" s="5">
        <v>17</v>
      </c>
      <c r="B24" s="6"/>
      <c r="C24" s="8">
        <v>240</v>
      </c>
      <c r="D24" s="9" t="s">
        <v>39</v>
      </c>
      <c r="E24" s="8">
        <v>375</v>
      </c>
      <c r="F24" s="11"/>
      <c r="G24" s="12"/>
      <c r="H24" s="11"/>
      <c r="I24" s="13"/>
      <c r="J24" s="14"/>
      <c r="K24" s="13"/>
    </row>
    <row r="25" spans="1:11" ht="14.25" customHeight="1" x14ac:dyDescent="0.2">
      <c r="A25" s="5">
        <v>18</v>
      </c>
      <c r="B25" s="6"/>
      <c r="C25" s="8">
        <v>160</v>
      </c>
      <c r="D25" s="9" t="s">
        <v>40</v>
      </c>
      <c r="E25" s="8">
        <v>320</v>
      </c>
      <c r="F25" s="11"/>
      <c r="G25" s="12"/>
      <c r="H25" s="11"/>
      <c r="I25" s="13"/>
      <c r="J25" s="14"/>
      <c r="K25" s="13"/>
    </row>
    <row r="26" spans="1:11" ht="14.25" customHeight="1" x14ac:dyDescent="0.2">
      <c r="A26" s="5">
        <v>19</v>
      </c>
      <c r="B26" s="6"/>
      <c r="C26" s="8">
        <v>100</v>
      </c>
      <c r="D26" s="9" t="s">
        <v>41</v>
      </c>
      <c r="E26" s="8">
        <v>275</v>
      </c>
      <c r="F26" s="11"/>
      <c r="G26" s="12"/>
      <c r="H26" s="11"/>
      <c r="I26" s="13"/>
      <c r="J26" s="14"/>
      <c r="K26" s="13"/>
    </row>
    <row r="27" spans="1:11" ht="14.25" customHeight="1" x14ac:dyDescent="0.2">
      <c r="A27" s="5">
        <v>20</v>
      </c>
      <c r="B27" s="6"/>
      <c r="C27" s="8">
        <v>270</v>
      </c>
      <c r="D27" s="9" t="s">
        <v>42</v>
      </c>
      <c r="E27" s="8">
        <v>450</v>
      </c>
      <c r="F27" s="11"/>
      <c r="G27" s="12"/>
      <c r="H27" s="11"/>
      <c r="I27" s="13"/>
      <c r="J27" s="14"/>
      <c r="K27" s="13"/>
    </row>
    <row r="28" spans="1:11" ht="14.25" customHeight="1" x14ac:dyDescent="0.2">
      <c r="A28" s="5">
        <v>21</v>
      </c>
      <c r="B28" s="6"/>
      <c r="C28" s="8">
        <v>250</v>
      </c>
      <c r="D28" s="9" t="s">
        <v>43</v>
      </c>
      <c r="E28" s="8">
        <v>860</v>
      </c>
      <c r="F28" s="11"/>
      <c r="G28" s="12"/>
      <c r="H28" s="11"/>
      <c r="I28" s="13"/>
      <c r="J28" s="14"/>
      <c r="K28" s="13"/>
    </row>
    <row r="29" spans="1:11" ht="14.25" customHeight="1" x14ac:dyDescent="0.2">
      <c r="A29" s="5">
        <v>22</v>
      </c>
      <c r="B29" s="6"/>
      <c r="C29" s="8">
        <v>200</v>
      </c>
      <c r="D29" s="9" t="s">
        <v>44</v>
      </c>
      <c r="E29" s="8">
        <v>35</v>
      </c>
      <c r="F29" s="11"/>
      <c r="G29" s="12"/>
      <c r="H29" s="11"/>
      <c r="I29" s="13"/>
      <c r="J29" s="14"/>
      <c r="K29" s="13"/>
    </row>
    <row r="30" spans="1:11" ht="14.25" customHeight="1" x14ac:dyDescent="0.2">
      <c r="A30" s="5">
        <v>23</v>
      </c>
      <c r="B30" s="6"/>
      <c r="C30" s="8">
        <v>300</v>
      </c>
      <c r="D30" s="9" t="s">
        <v>45</v>
      </c>
      <c r="E30" s="8">
        <v>57</v>
      </c>
      <c r="F30" s="11"/>
      <c r="G30" s="12"/>
      <c r="H30" s="11"/>
      <c r="I30" s="13"/>
      <c r="J30" s="14"/>
      <c r="K30" s="13"/>
    </row>
    <row r="31" spans="1:11" ht="14.25" customHeight="1" x14ac:dyDescent="0.2">
      <c r="A31" s="5">
        <v>24</v>
      </c>
      <c r="B31" s="6"/>
      <c r="C31" s="8">
        <v>450</v>
      </c>
      <c r="D31" s="9" t="s">
        <v>46</v>
      </c>
      <c r="E31" s="8">
        <v>175</v>
      </c>
      <c r="F31" s="11"/>
      <c r="G31" s="12"/>
      <c r="H31" s="11"/>
      <c r="I31" s="13"/>
      <c r="J31" s="14"/>
      <c r="K31" s="13"/>
    </row>
    <row r="32" spans="1:11" ht="14.25" hidden="1" customHeight="1" x14ac:dyDescent="0.2">
      <c r="A32" s="5"/>
      <c r="B32" s="6"/>
      <c r="C32" s="15"/>
      <c r="D32" s="16" t="s">
        <v>47</v>
      </c>
      <c r="E32" s="15"/>
      <c r="F32" s="20" t="e">
        <f>#REF!+#REF!</f>
        <v>#REF!</v>
      </c>
      <c r="G32" s="6"/>
      <c r="H32" s="6"/>
      <c r="I32" s="6"/>
      <c r="J32" s="6"/>
      <c r="K32" s="6"/>
    </row>
    <row r="33" spans="1:11" ht="14.25" hidden="1" customHeight="1" x14ac:dyDescent="0.2">
      <c r="A33" s="21"/>
      <c r="B33" s="21"/>
      <c r="C33" s="22">
        <f>SUM(C8:C32)</f>
        <v>5590</v>
      </c>
      <c r="D33" s="54" t="s">
        <v>48</v>
      </c>
      <c r="E33" s="55"/>
      <c r="F33" s="55"/>
      <c r="G33" s="3"/>
      <c r="H33" s="3"/>
      <c r="I33" s="3"/>
      <c r="J33" s="3"/>
      <c r="K33" s="3"/>
    </row>
    <row r="34" spans="1:11" ht="14.25" customHeight="1" x14ac:dyDescent="0.2">
      <c r="A34" s="21"/>
      <c r="B34" s="21"/>
      <c r="C34" s="21"/>
      <c r="D34" s="21"/>
      <c r="E34" s="3"/>
      <c r="F34" s="3"/>
      <c r="G34" s="3"/>
      <c r="H34" s="3"/>
      <c r="I34" s="3"/>
      <c r="J34" s="3"/>
      <c r="K34" s="3"/>
    </row>
    <row r="35" spans="1:11" ht="14.2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4.2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4.2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14.2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ht="14.2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14.2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14.2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4.2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4.2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4.2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14.2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14.2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ht="14.2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14.2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4.2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ht="14.2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4.2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4.2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4.2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4.2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4.2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4.2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4.2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4.2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4.2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4.2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4.2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4.2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4.2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4.2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4.2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1:11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</sheetData>
  <mergeCells count="11">
    <mergeCell ref="D33:F33"/>
    <mergeCell ref="E6:E7"/>
    <mergeCell ref="F6:F7"/>
    <mergeCell ref="C4:F5"/>
    <mergeCell ref="C6:C7"/>
    <mergeCell ref="D6:D7"/>
    <mergeCell ref="G6:G7"/>
    <mergeCell ref="H6:H7"/>
    <mergeCell ref="I6:I7"/>
    <mergeCell ref="J6:J7"/>
    <mergeCell ref="K6:K7"/>
  </mergeCells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الطريقة الاولى</vt:lpstr>
      <vt:lpstr>الطريقة الثانية</vt:lpstr>
      <vt:lpstr>الطريقه الثالثة</vt:lpstr>
      <vt:lpstr>التحليل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ahmed alsharif</cp:lastModifiedBy>
  <dcterms:created xsi:type="dcterms:W3CDTF">2006-09-16T00:00:00Z</dcterms:created>
  <dcterms:modified xsi:type="dcterms:W3CDTF">2025-10-22T13:10:46Z</dcterms:modified>
</cp:coreProperties>
</file>